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6" activeTab="7"/>
  </bookViews>
  <sheets>
    <sheet name="封面" sheetId="9" r:id="rId1"/>
    <sheet name="表2-1.汕尾市城区2023年区级政府性基金预算收支总表" sheetId="2" r:id="rId2"/>
    <sheet name="表2-2.汕尾市城区2023年区级政府性基金预算收入执行情况表" sheetId="3" r:id="rId3"/>
    <sheet name="表2-3.汕尾市城区2023年区级政府性基金预算支出执行情况表" sheetId="4" r:id="rId4"/>
    <sheet name="表2-4.汕尾市城区2024年区级政府性基金预算收支总表" sheetId="5" r:id="rId5"/>
    <sheet name="表2-5.汕尾市城区2024年区级政府性基金预算收入表" sheetId="6" r:id="rId6"/>
    <sheet name="表2-6. 汕尾市城区2024年区本级政府性基金预算支出表" sheetId="7" r:id="rId7"/>
    <sheet name="表2-7.汕尾市城区2024年区本级政府性基金预算支出表" sheetId="8" r:id="rId8"/>
  </sheets>
  <externalReferences>
    <externalReference r:id="rId9"/>
    <externalReference r:id="rId10"/>
    <externalReference r:id="rId11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'表2-1.汕尾市城区2023年区级政府性基金预算收支总表'!$A$1:$D$24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'表2-2.汕尾市城区2023年区级政府性基金预算收入执行情况表'!$A$1:$E$22</definedName>
    <definedName name="_xlnm.Print_Titles" localSheetId="2">'表2-2.汕尾市城区2023年区级政府性基金预算收入执行情况表'!$1:$4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_xlnm.Print_Area" localSheetId="3">'表2-3.汕尾市城区2023年区级政府性基金预算支出执行情况表'!$A$1:$E$37</definedName>
    <definedName name="_xlnm.Print_Titles" localSheetId="3">'表2-3.汕尾市城区2023年区级政府性基金预算支出执行情况表'!$1:$4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  <definedName name="Database" localSheetId="4">#REF!</definedName>
    <definedName name="_xlnm.Print_Area" localSheetId="4">'表2-4.汕尾市城区2024年区级政府性基金预算收支总表'!$A$1:$D$18</definedName>
    <definedName name="quan" localSheetId="4">#REF!</definedName>
    <definedName name="X" localSheetId="4">[2]投入!#REF!</definedName>
    <definedName name="表8类级科目" localSheetId="4">[2]投入!#REF!</definedName>
    <definedName name="重点投入" localSheetId="4">[2]投入!#REF!</definedName>
    <definedName name="Database" localSheetId="5">#REF!</definedName>
    <definedName name="_xlnm.Print_Area" localSheetId="5">'表2-5.汕尾市城区2024年区级政府性基金预算收入表'!$A$1:$C$27</definedName>
    <definedName name="_xlnm.Print_Titles" localSheetId="5">'表2-5.汕尾市城区2024年区级政府性基金预算收入表'!$1:$4</definedName>
    <definedName name="quan" localSheetId="5">#REF!</definedName>
    <definedName name="X" localSheetId="5">[2]投入!#REF!</definedName>
    <definedName name="表8类级科目" localSheetId="5">[2]投入!#REF!</definedName>
    <definedName name="重点投入" localSheetId="5">[2]投入!#REF!</definedName>
    <definedName name="Database" localSheetId="6">#REF!</definedName>
    <definedName name="_xlnm.Print_Area" localSheetId="6">'表2-6. 汕尾市城区2024年区本级政府性基金预算支出表'!$A$1:$C$34</definedName>
    <definedName name="quan" localSheetId="6">#REF!</definedName>
    <definedName name="X" localSheetId="6">[2]投入!#REF!</definedName>
    <definedName name="表8类级科目" localSheetId="6">[2]投入!#REF!</definedName>
    <definedName name="重点投入" localSheetId="6">[2]投入!#REF!</definedName>
    <definedName name="Database" localSheetId="7">#REF!</definedName>
    <definedName name="quan" localSheetId="7">#REF!</definedName>
    <definedName name="X" localSheetId="7">[2]投入!#REF!</definedName>
    <definedName name="表8类级科目" localSheetId="7">[2]投入!#REF!</definedName>
    <definedName name="重点投入" localSheetId="7">[2]投入!#REF!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<sst xmlns="http://schemas.openxmlformats.org/spreadsheetml/2006/main" count="225" uniqueCount="152">
  <si>
    <t>附件2</t>
  </si>
  <si>
    <t xml:space="preserve">  </t>
  </si>
  <si>
    <t>汕尾市城区2023年政府性基金预算执行情况和2024年政府性基金预算草案</t>
  </si>
  <si>
    <t>编制单位：汕尾市城区财政局</t>
  </si>
  <si>
    <t>表2-1</t>
  </si>
  <si>
    <t>汕尾市城区2023年区级政府性基金预算收支总表</t>
  </si>
  <si>
    <t>金额单位：万元</t>
  </si>
  <si>
    <t>项    目</t>
  </si>
  <si>
    <t>执行数</t>
  </si>
  <si>
    <t>一、本级政府性基金收入</t>
  </si>
  <si>
    <t>一、本级政府性基金支出</t>
  </si>
  <si>
    <t>国家电影事业发展专项资金收入</t>
  </si>
  <si>
    <t xml:space="preserve">     文化旅游体育与传媒支出</t>
  </si>
  <si>
    <t>农业土地开发资金收入</t>
  </si>
  <si>
    <t>社会保障和就业支出</t>
  </si>
  <si>
    <t>国有土地使用权出让收入</t>
  </si>
  <si>
    <t>城乡社区支出</t>
  </si>
  <si>
    <t>彩票公益金收入</t>
  </si>
  <si>
    <t>农林水支出</t>
  </si>
  <si>
    <t>彩票发行机构和彩票销售机构的
业务费用</t>
  </si>
  <si>
    <t>交通运输支出</t>
  </si>
  <si>
    <t xml:space="preserve">     专项债券对应项目专项收入</t>
  </si>
  <si>
    <t>其他支出</t>
  </si>
  <si>
    <t>债务付息支出</t>
  </si>
  <si>
    <t>债务发行费用支出</t>
  </si>
  <si>
    <t>二、上级补助收入</t>
  </si>
  <si>
    <t>二、补助下级支出</t>
  </si>
  <si>
    <t>三、下级上解收入</t>
  </si>
  <si>
    <t>三、上解支出</t>
  </si>
  <si>
    <t>四、调出资金</t>
  </si>
  <si>
    <t>四、债务（转贷）收入</t>
  </si>
  <si>
    <t>五、债务转贷支出</t>
  </si>
  <si>
    <t>地方政府新增专项债券（转贷）收入</t>
  </si>
  <si>
    <t>地方政府新增专项债券（转贷）支出</t>
  </si>
  <si>
    <t>地方政府再融资专项债券（转贷）收入</t>
  </si>
  <si>
    <t>地方政府再融资专项债券（转贷）支出</t>
  </si>
  <si>
    <t>五、调入资金</t>
  </si>
  <si>
    <t>当年支出小计</t>
  </si>
  <si>
    <t>六、上年结转收入</t>
  </si>
  <si>
    <t xml:space="preserve">    结转下年</t>
  </si>
  <si>
    <t>收入总计</t>
  </si>
  <si>
    <t>支出总计</t>
  </si>
  <si>
    <t>备注：县（区）级无需编列下级上解收入、补助下级支出、债务转贷支出部分内容。</t>
  </si>
  <si>
    <t>表2-2</t>
  </si>
  <si>
    <t>汕尾市城区2023年区级政府性基金预算收入执行情况表</t>
  </si>
  <si>
    <t>(调整)预算数</t>
  </si>
  <si>
    <t>执行数为
（调整）预算数的%</t>
  </si>
  <si>
    <t>执行数比
上年执行数增减%</t>
  </si>
  <si>
    <t>大中型水库移民后期扶持基金收入</t>
  </si>
  <si>
    <t>小型水库移民扶助基金收入</t>
  </si>
  <si>
    <t>其他政府性基金金收入</t>
  </si>
  <si>
    <t>四、调入资金</t>
  </si>
  <si>
    <t>五、债务（转贷）收入</t>
  </si>
  <si>
    <t>表2-3</t>
  </si>
  <si>
    <t>汕尾市城区2023年区级政府性基金预算支出执行情况表</t>
  </si>
  <si>
    <t>执行数为
(调整)预算数的%</t>
  </si>
  <si>
    <t>（一）文化旅游体育与传媒支出</t>
  </si>
  <si>
    <t xml:space="preserve">     国家电影事业发展专项资金安排的支出</t>
  </si>
  <si>
    <t xml:space="preserve">         其他国家电影事业发展专项资金支出</t>
  </si>
  <si>
    <t>（二）社会保障和就业支出</t>
  </si>
  <si>
    <t xml:space="preserve">     大中型水库移民后期扶持基金支出</t>
  </si>
  <si>
    <t xml:space="preserve">         移民补助</t>
  </si>
  <si>
    <t xml:space="preserve">         基础设施建设和经济发展</t>
  </si>
  <si>
    <t xml:space="preserve">     小型水库移民扶助基金安排的支出</t>
  </si>
  <si>
    <t xml:space="preserve">         其他小型水库移民扶助基金支出</t>
  </si>
  <si>
    <t>（三）城乡社区支出</t>
  </si>
  <si>
    <t xml:space="preserve">     农业土地开发资金安排的支出</t>
  </si>
  <si>
    <t>（四）其他支出</t>
  </si>
  <si>
    <t xml:space="preserve">     其他政府性基金及对应专项债务收入安排的支出</t>
  </si>
  <si>
    <t xml:space="preserve">         其他地方自行试点项目收益专项债券收入安排的支出</t>
  </si>
  <si>
    <t xml:space="preserve">     彩票公益金安排的支出</t>
  </si>
  <si>
    <t xml:space="preserve">         用于社会福利的彩票公益金支出</t>
  </si>
  <si>
    <t xml:space="preserve">         用于体育事业的彩票公益金支出</t>
  </si>
  <si>
    <t xml:space="preserve">         用于残疾人事业的彩票公益金支出</t>
  </si>
  <si>
    <t>（五）债务付息支出</t>
  </si>
  <si>
    <t xml:space="preserve">     地方政府专项债务付息支出</t>
  </si>
  <si>
    <t xml:space="preserve">         其他地方自行试点项目收益专项债券付息支出</t>
  </si>
  <si>
    <t>（六）债务发行费用支出</t>
  </si>
  <si>
    <t xml:space="preserve">     地方政府专项债务发行费用支出</t>
  </si>
  <si>
    <t xml:space="preserve">         其他地方自行试点项目收益专项债券发行费用支出</t>
  </si>
  <si>
    <t>六、结转下年</t>
  </si>
  <si>
    <t>表2-4</t>
  </si>
  <si>
    <t>汕尾市城区2024年区级政府性基金预算收支总表</t>
  </si>
  <si>
    <t>预算数</t>
  </si>
  <si>
    <t>文化旅游体育与传媒支出</t>
  </si>
  <si>
    <t>三、债务（转贷）收入</t>
  </si>
  <si>
    <t>五、债务还本支出</t>
  </si>
  <si>
    <t>六、债务转贷支出</t>
  </si>
  <si>
    <t>五、上年结转收入</t>
  </si>
  <si>
    <t>七、年终结余</t>
  </si>
  <si>
    <t>表2-5</t>
  </si>
  <si>
    <t>汕尾市城区2024年区级政府性基金预算收入表</t>
  </si>
  <si>
    <t>2023年
预算数</t>
  </si>
  <si>
    <t>2024年
预算数</t>
  </si>
  <si>
    <t>一、本级收入</t>
  </si>
  <si>
    <t>彩票发行销售机构业务费收入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</si>
  <si>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</si>
  <si>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其他政府性基金收入</t>
  </si>
  <si>
    <t>地方政府债务（转贷）收入</t>
  </si>
  <si>
    <t xml:space="preserve">  专项债务收入</t>
  </si>
  <si>
    <t xml:space="preserve">    城市基础设施配套债务（转贷）收入</t>
  </si>
  <si>
    <t xml:space="preserve">         政府收费公路专项债券收入</t>
  </si>
  <si>
    <t xml:space="preserve">         土地储备专项债券收入</t>
  </si>
  <si>
    <t xml:space="preserve">         棚户区改造专项债券收入</t>
  </si>
  <si>
    <t xml:space="preserve">         其他地方自行试点项目收益专项债券收入</t>
  </si>
  <si>
    <t xml:space="preserve">         其他政府性基金债务收入</t>
  </si>
  <si>
    <t>表2-6</t>
  </si>
  <si>
    <r>
      <rPr>
        <sz val="16"/>
        <color theme="1"/>
        <rFont val="Arial"/>
        <charset val="134"/>
      </rPr>
      <t> </t>
    </r>
    <r>
      <rPr>
        <sz val="16"/>
        <color theme="1"/>
        <rFont val="方正小标宋简体"/>
        <charset val="134"/>
      </rPr>
      <t>汕尾市城区2024年区本级政府性基金预算支出表</t>
    </r>
  </si>
  <si>
    <t>（按功能分类）</t>
  </si>
  <si>
    <t>项目编码</t>
  </si>
  <si>
    <t>项          目</t>
  </si>
  <si>
    <t>一、文化旅游体育与传媒支出</t>
  </si>
  <si>
    <t>国家电影事业发展专项资金安排的支出</t>
  </si>
  <si>
    <t>其他国家电影事业发展专项资金支出</t>
  </si>
  <si>
    <t>二、城乡社区支出</t>
  </si>
  <si>
    <t>农业土地开发资金安排的支出</t>
  </si>
  <si>
    <t>三、农林水支出</t>
  </si>
  <si>
    <t>大中型水库移民后期扶持基金支出</t>
  </si>
  <si>
    <t>移民补助</t>
  </si>
  <si>
    <t>基础设施建设和经济发展</t>
  </si>
  <si>
    <t>小型水库移民扶助基金安排的支出</t>
  </si>
  <si>
    <t>三、其他支出</t>
  </si>
  <si>
    <t>其他政府性基金及对应专项债务收入安排的支出</t>
  </si>
  <si>
    <t>其他地方自行试点项目收益专项债券收入安排的支出</t>
  </si>
  <si>
    <t>彩票发行销售机构业务费安排的支出</t>
  </si>
  <si>
    <t>福利彩票销售机构的业务费支出</t>
  </si>
  <si>
    <t>体育彩票销售机构的业务费支出</t>
  </si>
  <si>
    <t>彩票公益金安排的支出</t>
  </si>
  <si>
    <t>用于社会福利的彩票公益金支出</t>
  </si>
  <si>
    <t>用于体育事业的彩票公益金支出</t>
  </si>
  <si>
    <t>用于残疾事业的彩票公益金支出</t>
  </si>
  <si>
    <t>四、债务付息支出</t>
  </si>
  <si>
    <t>地方政府专项债务付息支出</t>
  </si>
  <si>
    <t>其他政府性基金债务付息支出</t>
  </si>
  <si>
    <t>五、债务发行费支出</t>
  </si>
  <si>
    <t>地方政府专项债务发行费支出</t>
  </si>
  <si>
    <t>其他政府性基金债务发行费支出</t>
  </si>
  <si>
    <t xml:space="preserve">             支出总计</t>
  </si>
  <si>
    <t>表2-7</t>
  </si>
  <si>
    <t>汕尾市城区2024年区本级政府性基金预算支出表
（按经济分类）</t>
  </si>
  <si>
    <t>合计</t>
  </si>
  <si>
    <t>一、机关商品和服务支出</t>
  </si>
  <si>
    <t xml:space="preserve">      委托业务费</t>
  </si>
  <si>
    <t xml:space="preserve">      其他商品和服务支出</t>
  </si>
  <si>
    <t>三、机关资本性支出</t>
  </si>
  <si>
    <t xml:space="preserve">      基础设施建设</t>
  </si>
  <si>
    <t>三、机关资本性支出（基本建设）</t>
  </si>
  <si>
    <t>三、对个人和家庭的补助</t>
  </si>
  <si>
    <t xml:space="preserve">      其他对个人和家庭的补助</t>
  </si>
  <si>
    <t>五、债务利息及费用支出</t>
  </si>
  <si>
    <t xml:space="preserve">      国内债务付息</t>
  </si>
  <si>
    <t xml:space="preserve">      国内债务发行费用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</si>
</sst>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%"/>
    <numFmt numFmtId="178" formatCode="#,##0_ "/>
  </numFmts>
  <fonts count="44">
    <font>
      <sz val="10"/>
      <name val="Arial"/>
      <charset val="134"/>
    </font>
    <font>
      <sz val="12"/>
      <color theme="1"/>
      <name val="宋体"/>
      <charset val="134"/>
    </font>
    <font>
      <sz val="10"/>
      <color theme="1"/>
      <name val="Arial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Arial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3"/>
      <name val="宋体"/>
      <charset val="134"/>
    </font>
    <font>
      <b/>
      <sz val="10"/>
      <color theme="1"/>
      <name val="Arial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176" fontId="0" fillId="0" borderId="0" applyFont="0" applyFill="0" applyBorder="0" applyAlignment="0" applyProtection="0"/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9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15" fillId="0" borderId="0"/>
    <xf numFmtId="0" fontId="43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42" fillId="35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>
      <alignment vertical="center"/>
    </xf>
    <xf numFmtId="0" fontId="15" fillId="0" borderId="0"/>
  </cellStyleXfs>
  <cellXfs count="146">
    <xf numFmtId="0" fontId="0" fillId="0" borderId="0" xfId="0"/>
    <xf numFmtId="0" fontId="1" fillId="0" borderId="0" xfId="49" applyFont="1" applyFill="1" applyAlignment="1">
      <alignment wrapText="1"/>
    </xf>
    <xf numFmtId="0" fontId="1" fillId="0" borderId="0" xfId="49" applyFont="1" applyFill="1" applyAlignment="1"/>
    <xf numFmtId="0" fontId="2" fillId="0" borderId="0" xfId="58" applyFont="1" applyFill="1" applyBorder="1" applyAlignment="1"/>
    <xf numFmtId="0" fontId="1" fillId="0" borderId="0" xfId="59" applyFont="1" applyFill="1" applyAlignment="1">
      <alignment vertical="center" wrapText="1"/>
    </xf>
    <xf numFmtId="0" fontId="1" fillId="0" borderId="0" xfId="5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0" xfId="59" applyFont="1" applyFill="1" applyAlignment="1">
      <alignment vertical="center" wrapText="1"/>
    </xf>
    <xf numFmtId="177" fontId="5" fillId="0" borderId="0" xfId="59" applyNumberFormat="1" applyFont="1" applyFill="1" applyAlignment="1">
      <alignment horizontal="right"/>
    </xf>
    <xf numFmtId="0" fontId="6" fillId="0" borderId="1" xfId="57" applyFont="1" applyFill="1" applyBorder="1" applyAlignment="1">
      <alignment horizontal="center" vertical="center" wrapText="1"/>
    </xf>
    <xf numFmtId="0" fontId="7" fillId="0" borderId="2" xfId="59" applyFont="1" applyFill="1" applyBorder="1" applyAlignment="1">
      <alignment horizontal="center" vertical="center" wrapText="1"/>
    </xf>
    <xf numFmtId="0" fontId="6" fillId="0" borderId="0" xfId="58" applyFont="1" applyFill="1" applyBorder="1" applyAlignment="1">
      <alignment horizontal="center" vertical="center"/>
    </xf>
    <xf numFmtId="178" fontId="6" fillId="0" borderId="3" xfId="55" applyNumberFormat="1" applyFont="1" applyFill="1" applyBorder="1" applyAlignment="1">
      <alignment horizontal="right" vertical="center"/>
    </xf>
    <xf numFmtId="0" fontId="4" fillId="0" borderId="0" xfId="58" applyFont="1" applyFill="1" applyBorder="1" applyAlignment="1">
      <alignment vertical="center"/>
    </xf>
    <xf numFmtId="178" fontId="4" fillId="0" borderId="3" xfId="55" applyNumberFormat="1" applyFont="1" applyFill="1" applyBorder="1" applyAlignment="1">
      <alignment horizontal="right" vertical="center"/>
    </xf>
    <xf numFmtId="0" fontId="4" fillId="0" borderId="4" xfId="58" applyFont="1" applyFill="1" applyBorder="1" applyAlignment="1">
      <alignment vertical="center"/>
    </xf>
    <xf numFmtId="178" fontId="4" fillId="0" borderId="5" xfId="55" applyNumberFormat="1" applyFont="1" applyFill="1" applyBorder="1" applyAlignment="1">
      <alignment horizontal="right" vertical="center"/>
    </xf>
    <xf numFmtId="0" fontId="8" fillId="0" borderId="0" xfId="58" applyFont="1" applyFill="1" applyBorder="1" applyAlignment="1">
      <alignment horizontal="left" vertical="center" wrapText="1"/>
    </xf>
    <xf numFmtId="0" fontId="9" fillId="0" borderId="0" xfId="58" applyFont="1" applyFill="1" applyBorder="1" applyAlignment="1">
      <alignment horizontal="center" vertical="center" wrapText="1"/>
    </xf>
    <xf numFmtId="0" fontId="3" fillId="0" borderId="0" xfId="58" applyFont="1" applyFill="1" applyBorder="1" applyAlignment="1">
      <alignment horizontal="center" vertical="center" wrapText="1"/>
    </xf>
    <xf numFmtId="0" fontId="5" fillId="0" borderId="0" xfId="58" applyFont="1" applyFill="1" applyBorder="1" applyAlignment="1">
      <alignment horizontal="right" vertical="center" wrapText="1"/>
    </xf>
    <xf numFmtId="0" fontId="5" fillId="0" borderId="4" xfId="58" applyFont="1" applyFill="1" applyBorder="1" applyAlignment="1">
      <alignment horizontal="right" vertical="center" wrapText="1"/>
    </xf>
    <xf numFmtId="0" fontId="7" fillId="0" borderId="6" xfId="58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7" xfId="58" applyFont="1" applyFill="1" applyBorder="1" applyAlignment="1">
      <alignment horizontal="center" vertical="center" wrapText="1"/>
    </xf>
    <xf numFmtId="0" fontId="7" fillId="0" borderId="8" xfId="58" applyFont="1" applyFill="1" applyBorder="1" applyAlignment="1">
      <alignment horizontal="center" vertical="center" wrapText="1"/>
    </xf>
    <xf numFmtId="0" fontId="10" fillId="0" borderId="0" xfId="53" applyFont="1" applyFill="1" applyBorder="1" applyAlignment="1" applyProtection="1">
      <alignment vertical="center"/>
      <protection locked="0"/>
    </xf>
    <xf numFmtId="178" fontId="4" fillId="0" borderId="9" xfId="58" applyNumberFormat="1" applyFont="1" applyFill="1" applyBorder="1" applyAlignment="1">
      <alignment horizontal="right" vertical="center" wrapText="1"/>
    </xf>
    <xf numFmtId="0" fontId="7" fillId="0" borderId="0" xfId="58" applyFont="1" applyFill="1" applyBorder="1" applyAlignment="1">
      <alignment horizontal="center" vertical="center" wrapText="1"/>
    </xf>
    <xf numFmtId="3" fontId="5" fillId="0" borderId="0" xfId="53" applyNumberFormat="1" applyFont="1" applyFill="1" applyBorder="1" applyAlignment="1" applyProtection="1">
      <alignment horizontal="left" vertical="center" wrapText="1" indent="2"/>
      <protection locked="0"/>
    </xf>
    <xf numFmtId="178" fontId="4" fillId="0" borderId="3" xfId="58" applyNumberFormat="1" applyFont="1" applyFill="1" applyBorder="1" applyAlignment="1">
      <alignment horizontal="right" vertical="center" wrapText="1"/>
    </xf>
    <xf numFmtId="3" fontId="5" fillId="0" borderId="0" xfId="53" applyNumberFormat="1" applyFont="1" applyFill="1" applyBorder="1" applyAlignment="1" applyProtection="1">
      <alignment horizontal="left" vertical="center" wrapText="1" indent="4"/>
      <protection locked="0"/>
    </xf>
    <xf numFmtId="0" fontId="11" fillId="0" borderId="0" xfId="53" applyFont="1" applyFill="1" applyBorder="1" applyAlignment="1" applyProtection="1">
      <alignment vertical="center"/>
      <protection locked="0"/>
    </xf>
    <xf numFmtId="3" fontId="12" fillId="0" borderId="0" xfId="53" applyNumberFormat="1" applyFont="1" applyFill="1" applyBorder="1" applyAlignment="1" applyProtection="1">
      <alignment horizontal="left" vertical="center" wrapText="1" indent="2"/>
      <protection locked="0"/>
    </xf>
    <xf numFmtId="3" fontId="12" fillId="0" borderId="0" xfId="53" applyNumberFormat="1" applyFont="1" applyFill="1" applyBorder="1" applyAlignment="1" applyProtection="1">
      <alignment horizontal="left" vertical="center" wrapText="1" indent="4"/>
      <protection locked="0"/>
    </xf>
    <xf numFmtId="0" fontId="6" fillId="0" borderId="4" xfId="52" applyFont="1" applyFill="1" applyBorder="1" applyAlignment="1" applyProtection="1">
      <alignment vertical="center"/>
      <protection locked="0"/>
    </xf>
    <xf numFmtId="178" fontId="6" fillId="0" borderId="5" xfId="52" applyNumberFormat="1" applyFont="1" applyFill="1" applyBorder="1" applyAlignment="1" applyProtection="1">
      <alignment horizontal="right" vertical="center"/>
      <protection locked="0"/>
    </xf>
    <xf numFmtId="0" fontId="2" fillId="2" borderId="0" xfId="58" applyFont="1" applyFill="1" applyBorder="1" applyAlignment="1"/>
    <xf numFmtId="0" fontId="4" fillId="0" borderId="0" xfId="59" applyFont="1" applyFill="1" applyAlignment="1">
      <alignment vertical="center"/>
    </xf>
    <xf numFmtId="0" fontId="7" fillId="0" borderId="1" xfId="52" applyFont="1" applyFill="1" applyBorder="1" applyAlignment="1" applyProtection="1">
      <alignment horizontal="center" vertical="center"/>
      <protection locked="0"/>
    </xf>
    <xf numFmtId="0" fontId="7" fillId="0" borderId="10" xfId="59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6" fillId="0" borderId="0" xfId="52" applyFont="1" applyFill="1" applyBorder="1" applyAlignment="1" applyProtection="1">
      <alignment horizontal="left" vertical="center"/>
      <protection locked="0"/>
    </xf>
    <xf numFmtId="178" fontId="4" fillId="0" borderId="11" xfId="55" applyNumberFormat="1" applyFont="1" applyFill="1" applyBorder="1" applyAlignment="1">
      <alignment horizontal="right" vertical="center"/>
    </xf>
    <xf numFmtId="178" fontId="4" fillId="0" borderId="0" xfId="55" applyNumberFormat="1" applyFont="1" applyFill="1" applyBorder="1" applyAlignment="1">
      <alignment horizontal="right" vertical="center"/>
    </xf>
    <xf numFmtId="0" fontId="5" fillId="0" borderId="0" xfId="56" applyFont="1" applyFill="1" applyBorder="1" applyAlignment="1" applyProtection="1">
      <alignment horizontal="left" vertical="center" wrapText="1" indent="2"/>
      <protection locked="0"/>
    </xf>
    <xf numFmtId="178" fontId="4" fillId="0" borderId="12" xfId="55" applyNumberFormat="1" applyFont="1" applyFill="1" applyBorder="1" applyAlignment="1">
      <alignment horizontal="right" vertical="center"/>
    </xf>
    <xf numFmtId="178" fontId="4" fillId="0" borderId="12" xfId="55" applyNumberFormat="1" applyFont="1" applyFill="1" applyBorder="1" applyAlignment="1">
      <alignment horizontal="right" vertical="center" wrapText="1"/>
    </xf>
    <xf numFmtId="3" fontId="4" fillId="0" borderId="0" xfId="52" applyNumberFormat="1" applyFont="1" applyFill="1" applyBorder="1" applyAlignment="1" applyProtection="1">
      <alignment horizontal="left" vertical="center" indent="2"/>
      <protection locked="0"/>
    </xf>
    <xf numFmtId="3" fontId="4" fillId="0" borderId="0" xfId="52" applyNumberFormat="1" applyFont="1" applyFill="1" applyBorder="1" applyAlignment="1" applyProtection="1">
      <alignment vertical="center"/>
      <protection locked="0"/>
    </xf>
    <xf numFmtId="3" fontId="4" fillId="0" borderId="0" xfId="52" applyNumberFormat="1" applyFont="1" applyFill="1" applyBorder="1" applyAlignment="1" applyProtection="1">
      <alignment vertical="center" wrapText="1"/>
      <protection locked="0"/>
    </xf>
    <xf numFmtId="0" fontId="6" fillId="0" borderId="4" xfId="52" applyFont="1" applyFill="1" applyBorder="1" applyAlignment="1" applyProtection="1">
      <alignment horizontal="center" vertical="center"/>
      <protection locked="0"/>
    </xf>
    <xf numFmtId="178" fontId="6" fillId="0" borderId="13" xfId="55" applyNumberFormat="1" applyFont="1" applyFill="1" applyBorder="1" applyAlignment="1">
      <alignment horizontal="right" vertical="center"/>
    </xf>
    <xf numFmtId="178" fontId="6" fillId="0" borderId="4" xfId="55" applyNumberFormat="1" applyFont="1" applyFill="1" applyBorder="1" applyAlignment="1">
      <alignment horizontal="right" vertical="center"/>
    </xf>
    <xf numFmtId="0" fontId="1" fillId="0" borderId="0" xfId="49" applyFont="1" applyFill="1" applyBorder="1" applyAlignment="1"/>
    <xf numFmtId="0" fontId="1" fillId="0" borderId="0" xfId="58" applyFont="1" applyFill="1" applyBorder="1" applyAlignment="1"/>
    <xf numFmtId="0" fontId="3" fillId="0" borderId="0" xfId="58" applyFont="1" applyFill="1" applyBorder="1" applyAlignment="1">
      <alignment horizontal="center" vertical="center"/>
    </xf>
    <xf numFmtId="0" fontId="1" fillId="0" borderId="0" xfId="58" applyFont="1" applyFill="1" applyBorder="1" applyAlignment="1">
      <alignment vertical="center"/>
    </xf>
    <xf numFmtId="0" fontId="7" fillId="0" borderId="1" xfId="57" applyFont="1" applyFill="1" applyBorder="1" applyAlignment="1">
      <alignment horizontal="center" vertical="center" wrapText="1"/>
    </xf>
    <xf numFmtId="0" fontId="7" fillId="0" borderId="10" xfId="57" applyFont="1" applyFill="1" applyBorder="1" applyAlignment="1">
      <alignment horizontal="center" vertical="center" wrapText="1"/>
    </xf>
    <xf numFmtId="0" fontId="7" fillId="0" borderId="10" xfId="57" applyFont="1" applyFill="1" applyBorder="1" applyAlignment="1">
      <alignment horizontal="center" vertical="center"/>
    </xf>
    <xf numFmtId="0" fontId="6" fillId="0" borderId="0" xfId="57" applyFont="1" applyFill="1" applyBorder="1" applyAlignment="1" applyProtection="1">
      <alignment vertical="center" wrapText="1"/>
      <protection locked="0"/>
    </xf>
    <xf numFmtId="178" fontId="6" fillId="0" borderId="11" xfId="60" applyNumberFormat="1" applyFont="1" applyFill="1" applyBorder="1" applyAlignment="1">
      <alignment horizontal="right" vertical="center"/>
    </xf>
    <xf numFmtId="3" fontId="6" fillId="0" borderId="11" xfId="53" applyNumberFormat="1" applyFont="1" applyFill="1" applyBorder="1" applyAlignment="1" applyProtection="1">
      <alignment vertical="center"/>
      <protection locked="0"/>
    </xf>
    <xf numFmtId="178" fontId="6" fillId="0" borderId="3" xfId="60" applyNumberFormat="1" applyFont="1" applyFill="1" applyBorder="1" applyAlignment="1">
      <alignment horizontal="right" vertical="center"/>
    </xf>
    <xf numFmtId="0" fontId="4" fillId="0" borderId="0" xfId="57" applyFont="1" applyFill="1" applyBorder="1" applyAlignment="1">
      <alignment horizontal="left" vertical="center" wrapText="1" indent="2"/>
    </xf>
    <xf numFmtId="178" fontId="4" fillId="0" borderId="12" xfId="60" applyNumberFormat="1" applyFont="1" applyFill="1" applyBorder="1" applyAlignment="1">
      <alignment horizontal="right" vertical="center"/>
    </xf>
    <xf numFmtId="0" fontId="4" fillId="0" borderId="12" xfId="57" applyFont="1" applyFill="1" applyBorder="1" applyAlignment="1">
      <alignment horizontal="left" vertical="center" wrapText="1" indent="2"/>
    </xf>
    <xf numFmtId="178" fontId="4" fillId="0" borderId="3" xfId="60" applyNumberFormat="1" applyFont="1" applyFill="1" applyBorder="1" applyAlignment="1">
      <alignment horizontal="right" vertical="center"/>
    </xf>
    <xf numFmtId="0" fontId="4" fillId="0" borderId="3" xfId="57" applyFont="1" applyFill="1" applyBorder="1" applyAlignment="1">
      <alignment horizontal="left" vertical="center" wrapText="1" indent="2"/>
    </xf>
    <xf numFmtId="0" fontId="6" fillId="0" borderId="0" xfId="57" applyFont="1" applyFill="1" applyBorder="1" applyAlignment="1">
      <alignment vertical="center" wrapText="1"/>
    </xf>
    <xf numFmtId="178" fontId="6" fillId="0" borderId="12" xfId="60" applyNumberFormat="1" applyFont="1" applyFill="1" applyBorder="1" applyAlignment="1">
      <alignment horizontal="right" vertical="center"/>
    </xf>
    <xf numFmtId="0" fontId="6" fillId="0" borderId="3" xfId="57" applyFont="1" applyFill="1" applyBorder="1" applyAlignment="1">
      <alignment vertical="center"/>
    </xf>
    <xf numFmtId="178" fontId="6" fillId="0" borderId="12" xfId="57" applyNumberFormat="1" applyFont="1" applyFill="1" applyBorder="1" applyAlignment="1">
      <alignment horizontal="right" vertical="center" wrapText="1"/>
    </xf>
    <xf numFmtId="0" fontId="6" fillId="0" borderId="4" xfId="57" applyFont="1" applyFill="1" applyBorder="1" applyAlignment="1" applyProtection="1">
      <alignment horizontal="center" vertical="center" wrapText="1"/>
      <protection locked="0"/>
    </xf>
    <xf numFmtId="178" fontId="6" fillId="0" borderId="13" xfId="58" applyNumberFormat="1" applyFont="1" applyFill="1" applyBorder="1" applyAlignment="1">
      <alignment vertical="center"/>
    </xf>
    <xf numFmtId="0" fontId="6" fillId="0" borderId="5" xfId="57" applyFont="1" applyFill="1" applyBorder="1" applyAlignment="1" applyProtection="1">
      <alignment horizontal="center" vertical="center"/>
      <protection locked="0"/>
    </xf>
    <xf numFmtId="178" fontId="6" fillId="0" borderId="5" xfId="60" applyNumberFormat="1" applyFont="1" applyFill="1" applyBorder="1" applyAlignment="1">
      <alignment horizontal="right" vertical="center"/>
    </xf>
    <xf numFmtId="0" fontId="3" fillId="0" borderId="0" xfId="58" applyFont="1" applyFill="1" applyBorder="1" applyAlignment="1"/>
    <xf numFmtId="0" fontId="4" fillId="0" borderId="0" xfId="59" applyFont="1" applyFill="1" applyAlignment="1">
      <alignment horizontal="right" vertical="center"/>
    </xf>
    <xf numFmtId="177" fontId="4" fillId="0" borderId="0" xfId="59" applyNumberFormat="1" applyFont="1" applyFill="1" applyAlignment="1">
      <alignment horizontal="right" vertical="center"/>
    </xf>
    <xf numFmtId="0" fontId="7" fillId="0" borderId="1" xfId="54" applyFont="1" applyFill="1" applyBorder="1" applyAlignment="1" applyProtection="1">
      <alignment horizontal="center" vertical="center"/>
      <protection locked="0"/>
    </xf>
    <xf numFmtId="177" fontId="7" fillId="0" borderId="10" xfId="54" applyNumberFormat="1" applyFont="1" applyFill="1" applyBorder="1" applyAlignment="1" applyProtection="1">
      <alignment horizontal="center" vertical="center" wrapText="1"/>
      <protection locked="0"/>
    </xf>
    <xf numFmtId="177" fontId="7" fillId="0" borderId="14" xfId="54" applyNumberFormat="1" applyFont="1" applyFill="1" applyBorder="1" applyAlignment="1" applyProtection="1">
      <alignment horizontal="center" vertical="center" wrapText="1"/>
      <protection locked="0"/>
    </xf>
    <xf numFmtId="177" fontId="7" fillId="0" borderId="2" xfId="51" applyNumberFormat="1" applyFont="1" applyFill="1" applyBorder="1" applyAlignment="1">
      <alignment horizontal="center" vertical="center" wrapText="1"/>
    </xf>
    <xf numFmtId="0" fontId="10" fillId="0" borderId="0" xfId="54" applyFont="1" applyFill="1" applyBorder="1" applyAlignment="1" applyProtection="1">
      <alignment vertical="center"/>
      <protection locked="0"/>
    </xf>
    <xf numFmtId="178" fontId="6" fillId="0" borderId="11" xfId="55" applyNumberFormat="1" applyFont="1" applyFill="1" applyBorder="1" applyAlignment="1">
      <alignment horizontal="right" vertical="center"/>
    </xf>
    <xf numFmtId="178" fontId="6" fillId="0" borderId="9" xfId="55" applyNumberFormat="1" applyFont="1" applyFill="1" applyBorder="1" applyAlignment="1">
      <alignment horizontal="right" vertical="center"/>
    </xf>
    <xf numFmtId="10" fontId="6" fillId="0" borderId="11" xfId="55" applyNumberFormat="1" applyFont="1" applyFill="1" applyBorder="1" applyAlignment="1">
      <alignment horizontal="right" vertical="center"/>
    </xf>
    <xf numFmtId="10" fontId="6" fillId="0" borderId="0" xfId="55" applyNumberFormat="1" applyFont="1" applyFill="1" applyBorder="1" applyAlignment="1">
      <alignment horizontal="right" vertical="center"/>
    </xf>
    <xf numFmtId="3" fontId="10" fillId="0" borderId="0" xfId="54" applyNumberFormat="1" applyFont="1" applyFill="1" applyBorder="1" applyAlignment="1" applyProtection="1">
      <alignment horizontal="left" vertical="center"/>
      <protection locked="0"/>
    </xf>
    <xf numFmtId="10" fontId="6" fillId="0" borderId="12" xfId="55" applyNumberFormat="1" applyFont="1" applyFill="1" applyBorder="1" applyAlignment="1">
      <alignment horizontal="right" vertical="center"/>
    </xf>
    <xf numFmtId="10" fontId="4" fillId="0" borderId="0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/>
      <protection locked="0"/>
    </xf>
    <xf numFmtId="10" fontId="4" fillId="0" borderId="12" xfId="55" applyNumberFormat="1" applyFont="1" applyFill="1" applyBorder="1" applyAlignment="1">
      <alignment horizontal="right" vertical="center"/>
    </xf>
    <xf numFmtId="3" fontId="10" fillId="0" borderId="0" xfId="54" applyNumberFormat="1" applyFont="1" applyFill="1" applyBorder="1" applyAlignment="1" applyProtection="1">
      <alignment horizontal="left" vertical="center" wrapText="1"/>
      <protection locked="0"/>
    </xf>
    <xf numFmtId="178" fontId="13" fillId="0" borderId="15" xfId="50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/>
      <protection locked="0"/>
    </xf>
    <xf numFmtId="178" fontId="4" fillId="0" borderId="12" xfId="49" applyNumberFormat="1" applyFont="1" applyFill="1" applyBorder="1" applyAlignment="1">
      <alignment horizontal="right" vertical="center"/>
    </xf>
    <xf numFmtId="178" fontId="4" fillId="0" borderId="3" xfId="49" applyNumberFormat="1" applyFont="1" applyFill="1" applyBorder="1" applyAlignment="1">
      <alignment horizontal="right" vertical="center"/>
    </xf>
    <xf numFmtId="10" fontId="4" fillId="0" borderId="0" xfId="49" applyNumberFormat="1" applyFont="1" applyFill="1" applyBorder="1" applyAlignment="1"/>
    <xf numFmtId="3" fontId="10" fillId="0" borderId="0" xfId="54" applyNumberFormat="1" applyFont="1" applyFill="1" applyBorder="1" applyAlignment="1" applyProtection="1">
      <alignment vertical="center"/>
      <protection locked="0"/>
    </xf>
    <xf numFmtId="178" fontId="6" fillId="0" borderId="12" xfId="49" applyNumberFormat="1" applyFont="1" applyFill="1" applyBorder="1" applyAlignment="1">
      <alignment horizontal="right" vertical="center"/>
    </xf>
    <xf numFmtId="178" fontId="6" fillId="0" borderId="3" xfId="49" applyNumberFormat="1" applyFont="1" applyFill="1" applyBorder="1" applyAlignment="1">
      <alignment horizontal="right" vertical="center"/>
    </xf>
    <xf numFmtId="10" fontId="6" fillId="0" borderId="3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 indent="2"/>
      <protection locked="0"/>
    </xf>
    <xf numFmtId="0" fontId="10" fillId="0" borderId="4" xfId="54" applyFont="1" applyFill="1" applyBorder="1" applyAlignment="1" applyProtection="1">
      <alignment horizontal="center" vertical="center"/>
      <protection locked="0"/>
    </xf>
    <xf numFmtId="178" fontId="6" fillId="0" borderId="13" xfId="59" applyNumberFormat="1" applyFont="1" applyFill="1" applyBorder="1" applyAlignment="1">
      <alignment horizontal="right" vertical="center" wrapText="1"/>
    </xf>
    <xf numFmtId="10" fontId="6" fillId="0" borderId="13" xfId="55" applyNumberFormat="1" applyFont="1" applyFill="1" applyBorder="1" applyAlignment="1">
      <alignment horizontal="right" vertical="center"/>
    </xf>
    <xf numFmtId="10" fontId="6" fillId="0" borderId="5" xfId="55" applyNumberFormat="1" applyFont="1" applyFill="1" applyBorder="1" applyAlignment="1">
      <alignment horizontal="right" vertical="center"/>
    </xf>
    <xf numFmtId="178" fontId="6" fillId="0" borderId="4" xfId="59" applyNumberFormat="1" applyFont="1" applyFill="1" applyBorder="1" applyAlignment="1">
      <alignment horizontal="right" vertical="center" wrapText="1"/>
    </xf>
    <xf numFmtId="0" fontId="7" fillId="0" borderId="1" xfId="54" applyFont="1" applyFill="1" applyBorder="1" applyAlignment="1" applyProtection="1">
      <alignment horizontal="center" vertical="center" wrapText="1"/>
      <protection locked="0"/>
    </xf>
    <xf numFmtId="0" fontId="10" fillId="0" borderId="0" xfId="54" applyFont="1" applyFill="1" applyBorder="1" applyAlignment="1" applyProtection="1">
      <alignment horizontal="left" vertical="center" wrapText="1"/>
      <protection locked="0"/>
    </xf>
    <xf numFmtId="10" fontId="4" fillId="0" borderId="3" xfId="55" applyNumberFormat="1" applyFont="1" applyFill="1" applyBorder="1" applyAlignment="1">
      <alignment horizontal="right" vertical="center"/>
    </xf>
    <xf numFmtId="0" fontId="10" fillId="0" borderId="0" xfId="56" applyFont="1" applyFill="1" applyBorder="1" applyAlignment="1" applyProtection="1">
      <alignment horizontal="left" vertical="center" wrapText="1"/>
      <protection locked="0"/>
    </xf>
    <xf numFmtId="178" fontId="6" fillId="0" borderId="12" xfId="55" applyNumberFormat="1" applyFont="1" applyFill="1" applyBorder="1" applyAlignment="1">
      <alignment horizontal="right" vertical="center"/>
    </xf>
    <xf numFmtId="177" fontId="4" fillId="0" borderId="3" xfId="55" applyNumberFormat="1" applyFont="1" applyFill="1" applyBorder="1" applyAlignment="1">
      <alignment horizontal="right" vertical="center"/>
    </xf>
    <xf numFmtId="0" fontId="10" fillId="0" borderId="0" xfId="54" applyFont="1" applyFill="1" applyBorder="1" applyAlignment="1" applyProtection="1">
      <alignment vertical="center" wrapText="1"/>
      <protection locked="0"/>
    </xf>
    <xf numFmtId="178" fontId="6" fillId="0" borderId="12" xfId="55" applyNumberFormat="1" applyFont="1" applyFill="1" applyBorder="1" applyAlignment="1">
      <alignment horizontal="right" vertical="center" wrapText="1"/>
    </xf>
    <xf numFmtId="0" fontId="10" fillId="0" borderId="4" xfId="54" applyFont="1" applyFill="1" applyBorder="1" applyAlignment="1" applyProtection="1">
      <alignment horizontal="center" vertical="center" wrapText="1"/>
      <protection locked="0"/>
    </xf>
    <xf numFmtId="0" fontId="14" fillId="0" borderId="0" xfId="58" applyFont="1" applyFill="1" applyBorder="1" applyAlignment="1"/>
    <xf numFmtId="0" fontId="7" fillId="0" borderId="1" xfId="57" applyFont="1" applyBorder="1" applyAlignment="1">
      <alignment horizontal="center" vertical="center" wrapText="1"/>
    </xf>
    <xf numFmtId="3" fontId="4" fillId="0" borderId="12" xfId="53" applyNumberFormat="1" applyFont="1" applyFill="1" applyBorder="1" applyAlignment="1" applyProtection="1">
      <alignment vertical="center"/>
      <protection locked="0"/>
    </xf>
    <xf numFmtId="0" fontId="4" fillId="0" borderId="0" xfId="57" applyFont="1" applyFill="1" applyBorder="1" applyAlignment="1" applyProtection="1">
      <alignment horizontal="left" vertical="center" wrapText="1"/>
      <protection locked="0"/>
    </xf>
    <xf numFmtId="0" fontId="6" fillId="0" borderId="12" xfId="57" applyFont="1" applyFill="1" applyBorder="1" applyAlignment="1">
      <alignment vertical="center"/>
    </xf>
    <xf numFmtId="0" fontId="6" fillId="0" borderId="3" xfId="57" applyFont="1" applyFill="1" applyBorder="1" applyAlignment="1">
      <alignment vertical="center" wrapText="1"/>
    </xf>
    <xf numFmtId="0" fontId="4" fillId="0" borderId="0" xfId="57" applyFont="1" applyFill="1" applyBorder="1" applyAlignment="1" applyProtection="1">
      <alignment horizontal="left" vertical="center" wrapText="1" indent="2"/>
      <protection locked="0"/>
    </xf>
    <xf numFmtId="0" fontId="4" fillId="0" borderId="3" xfId="57" applyFont="1" applyFill="1" applyBorder="1" applyAlignment="1" applyProtection="1">
      <alignment horizontal="left" vertical="center" wrapText="1" indent="2"/>
      <protection locked="0"/>
    </xf>
    <xf numFmtId="178" fontId="6" fillId="0" borderId="12" xfId="1" applyNumberFormat="1" applyFont="1" applyFill="1" applyBorder="1" applyAlignment="1" applyProtection="1">
      <alignment horizontal="right" vertical="center" wrapText="1"/>
    </xf>
    <xf numFmtId="0" fontId="6" fillId="0" borderId="0" xfId="57" applyFont="1" applyFill="1" applyBorder="1" applyAlignment="1">
      <alignment horizontal="center" vertical="center" wrapText="1"/>
    </xf>
    <xf numFmtId="178" fontId="4" fillId="0" borderId="12" xfId="1" applyNumberFormat="1" applyFont="1" applyFill="1" applyBorder="1" applyAlignment="1" applyProtection="1">
      <alignment horizontal="right" vertical="center" wrapText="1"/>
    </xf>
    <xf numFmtId="0" fontId="6" fillId="0" borderId="3" xfId="57" applyFont="1" applyFill="1" applyBorder="1" applyAlignment="1">
      <alignment horizontal="left" vertical="center"/>
    </xf>
    <xf numFmtId="178" fontId="6" fillId="0" borderId="3" xfId="1" applyNumberFormat="1" applyFont="1" applyFill="1" applyBorder="1" applyAlignment="1" applyProtection="1">
      <alignment horizontal="right" vertical="center" wrapText="1"/>
    </xf>
    <xf numFmtId="0" fontId="4" fillId="0" borderId="0" xfId="58" applyFont="1" applyFill="1" applyBorder="1" applyAlignment="1"/>
    <xf numFmtId="0" fontId="6" fillId="0" borderId="0" xfId="57" applyFont="1" applyFill="1" applyBorder="1" applyAlignment="1">
      <alignment vertical="center"/>
    </xf>
    <xf numFmtId="178" fontId="6" fillId="0" borderId="13" xfId="58" applyNumberFormat="1" applyFont="1" applyFill="1" applyBorder="1" applyAlignment="1">
      <alignment horizontal="right" vertical="center"/>
    </xf>
    <xf numFmtId="0" fontId="6" fillId="0" borderId="13" xfId="57" applyFont="1" applyFill="1" applyBorder="1" applyAlignment="1" applyProtection="1">
      <alignment horizontal="center" vertical="center"/>
      <protection locked="0"/>
    </xf>
    <xf numFmtId="178" fontId="6" fillId="0" borderId="5" xfId="58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/>
    <xf numFmtId="0" fontId="16" fillId="0" borderId="0" xfId="0" applyFont="1" applyFill="1" applyBorder="1" applyAlignment="1">
      <alignment horizontal="distributed"/>
    </xf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不含人员经费系数_财力性转移支付2010年预算参考数 2 2 2" xfId="49"/>
    <cellStyle name="常规_表4-5 2016年政府性基金预算收支执行情况表" xfId="50"/>
    <cellStyle name="40% - Accent5 4 2" xfId="51"/>
    <cellStyle name="常规 10 2 4" xfId="52"/>
    <cellStyle name="常规_2014年基金预算 2" xfId="53"/>
    <cellStyle name="常规_人代会表格-政府性基金1.12-2 2" xfId="54"/>
    <cellStyle name="常规_2007年地方预算表格（修订2版） 2" xfId="55"/>
    <cellStyle name="常规_预决算报人大（草表） 2" xfId="56"/>
    <cellStyle name="常规_预决算报人大（草表）" xfId="57"/>
    <cellStyle name="常规 3" xfId="58"/>
    <cellStyle name="40% - Accent5 4 2 2" xfId="59"/>
    <cellStyle name="差_县区合并测算20080423(按照各省比重）_不含人员经费系数_财力性转移支付2010年预算参考数 3 2" xfId="60"/>
    <cellStyle name="常规_表10 2017年基金预算收支计划表" xfId="61"/>
    <cellStyle name="常规 2" xfId="62"/>
    <cellStyle name="常规 10 2 2 2 2 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A10" sqref="A10:B12"/>
    </sheetView>
  </sheetViews>
  <sheetFormatPr defaultColWidth="10.2857142857143" defaultRowHeight="14.25" outlineLevelCol="1"/>
  <cols>
    <col min="1" max="1" width="20.1428571428571" style="139" customWidth="1"/>
    <col min="2" max="2" width="76.8571428571429" style="139" customWidth="1"/>
    <col min="3" max="16384" width="10.2857142857143" style="139"/>
  </cols>
  <sheetData>
    <row r="1" s="139" customFormat="1" ht="18.75" spans="1:2">
      <c r="A1" s="140"/>
      <c r="B1" s="141"/>
    </row>
    <row r="2" s="139" customFormat="1" ht="20.25" spans="1:2">
      <c r="A2" s="142" t="s">
        <v>0</v>
      </c>
      <c r="B2" s="141"/>
    </row>
    <row r="3" s="139" customFormat="1" ht="18.75" spans="1:2">
      <c r="A3" s="143" t="s">
        <v>1</v>
      </c>
      <c r="B3" s="141"/>
    </row>
    <row r="4" s="139" customFormat="1" spans="1:2">
      <c r="A4" s="141"/>
      <c r="B4" s="141"/>
    </row>
    <row r="5" s="139" customFormat="1" spans="1:2">
      <c r="A5" s="141"/>
      <c r="B5" s="141"/>
    </row>
    <row r="6" s="139" customFormat="1" spans="1:2">
      <c r="A6" s="141"/>
      <c r="B6" s="141"/>
    </row>
    <row r="7" s="139" customFormat="1" ht="27" customHeight="1" spans="1:2">
      <c r="A7" s="141"/>
      <c r="B7" s="141"/>
    </row>
    <row r="8" s="139" customFormat="1" spans="1:2">
      <c r="A8" s="141"/>
      <c r="B8" s="141"/>
    </row>
    <row r="9" s="139" customFormat="1" spans="1:2">
      <c r="A9" s="141"/>
      <c r="B9" s="141"/>
    </row>
    <row r="10" s="139" customFormat="1" spans="1:2">
      <c r="A10" s="144" t="s">
        <v>2</v>
      </c>
      <c r="B10" s="144"/>
    </row>
    <row r="11" s="139" customFormat="1" spans="1:2">
      <c r="A11" s="144"/>
      <c r="B11" s="144"/>
    </row>
    <row r="12" s="139" customFormat="1" ht="48" customHeight="1" spans="1:2">
      <c r="A12" s="144"/>
      <c r="B12" s="144"/>
    </row>
    <row r="14" s="139" customFormat="1" ht="185" customHeight="1"/>
    <row r="20" s="139" customFormat="1" ht="20.25" spans="1:2">
      <c r="A20" s="142" t="s">
        <v>3</v>
      </c>
      <c r="B20" s="142"/>
    </row>
    <row r="21" s="139" customFormat="1" ht="20.25" spans="1:2">
      <c r="A21" s="145"/>
      <c r="B21" s="145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view="pageBreakPreview" zoomScaleNormal="100" workbookViewId="0">
      <selection activeCell="D21" sqref="D21:D22"/>
    </sheetView>
  </sheetViews>
  <sheetFormatPr defaultColWidth="9.14285714285714" defaultRowHeight="14.25" outlineLevelCol="4"/>
  <cols>
    <col min="1" max="1" width="30.7142857142857" style="56" customWidth="1"/>
    <col min="2" max="2" width="14.7142857142857" style="56" customWidth="1"/>
    <col min="3" max="3" width="30.7142857142857" style="56" customWidth="1"/>
    <col min="4" max="4" width="14.7142857142857" style="56" customWidth="1"/>
    <col min="5" max="16384" width="9.14285714285714" style="3"/>
  </cols>
  <sheetData>
    <row r="1" s="3" customFormat="1" spans="1:5">
      <c r="A1" s="4" t="s">
        <v>4</v>
      </c>
      <c r="B1" s="4"/>
      <c r="C1" s="4"/>
      <c r="D1" s="5"/>
      <c r="E1" s="5"/>
    </row>
    <row r="2" ht="21" spans="1:4">
      <c r="A2" s="57" t="s">
        <v>5</v>
      </c>
      <c r="B2" s="57"/>
      <c r="C2" s="57"/>
      <c r="D2" s="57"/>
    </row>
    <row r="3" ht="15" spans="1:4">
      <c r="A3" s="58"/>
      <c r="B3" s="58"/>
      <c r="C3" s="58"/>
      <c r="D3" s="9" t="s">
        <v>6</v>
      </c>
    </row>
    <row r="4" ht="24" customHeight="1" spans="1:4">
      <c r="A4" s="59" t="s">
        <v>7</v>
      </c>
      <c r="B4" s="60" t="s">
        <v>8</v>
      </c>
      <c r="C4" s="61" t="s">
        <v>7</v>
      </c>
      <c r="D4" s="122" t="s">
        <v>8</v>
      </c>
    </row>
    <row r="5" ht="24" customHeight="1" spans="1:4">
      <c r="A5" s="62" t="s">
        <v>9</v>
      </c>
      <c r="B5" s="87">
        <v>249</v>
      </c>
      <c r="C5" s="64" t="s">
        <v>10</v>
      </c>
      <c r="D5" s="88">
        <f>SUM(D6:D13)</f>
        <v>117337</v>
      </c>
    </row>
    <row r="6" ht="24" customHeight="1" spans="1:4">
      <c r="A6" s="66" t="s">
        <v>11</v>
      </c>
      <c r="B6" s="47"/>
      <c r="C6" s="123" t="s">
        <v>12</v>
      </c>
      <c r="D6" s="15">
        <v>5</v>
      </c>
    </row>
    <row r="7" ht="24" customHeight="1" spans="1:4">
      <c r="A7" s="66" t="s">
        <v>13</v>
      </c>
      <c r="B7" s="47"/>
      <c r="C7" s="68" t="s">
        <v>14</v>
      </c>
      <c r="D7" s="15">
        <v>170</v>
      </c>
    </row>
    <row r="8" ht="24" customHeight="1" spans="1:4">
      <c r="A8" s="66" t="s">
        <v>15</v>
      </c>
      <c r="B8" s="47">
        <v>6</v>
      </c>
      <c r="C8" s="68" t="s">
        <v>16</v>
      </c>
      <c r="D8" s="15"/>
    </row>
    <row r="9" ht="24" customHeight="1" spans="1:4">
      <c r="A9" s="66" t="s">
        <v>17</v>
      </c>
      <c r="B9" s="47">
        <v>243</v>
      </c>
      <c r="C9" s="68" t="s">
        <v>18</v>
      </c>
      <c r="D9" s="15"/>
    </row>
    <row r="10" ht="24" customHeight="1" spans="1:4">
      <c r="A10" s="66" t="s">
        <v>19</v>
      </c>
      <c r="B10" s="47"/>
      <c r="C10" s="68" t="s">
        <v>20</v>
      </c>
      <c r="D10" s="15"/>
    </row>
    <row r="11" ht="24" customHeight="1" spans="1:4">
      <c r="A11" s="124" t="s">
        <v>21</v>
      </c>
      <c r="B11" s="47"/>
      <c r="C11" s="68" t="s">
        <v>22</v>
      </c>
      <c r="D11" s="15">
        <v>114995</v>
      </c>
    </row>
    <row r="12" ht="24" customHeight="1" spans="2:4">
      <c r="B12" s="47"/>
      <c r="C12" s="68" t="s">
        <v>23</v>
      </c>
      <c r="D12" s="15">
        <v>2073</v>
      </c>
    </row>
    <row r="13" ht="24" customHeight="1" spans="1:4">
      <c r="A13" s="124"/>
      <c r="B13" s="47"/>
      <c r="C13" s="68" t="s">
        <v>24</v>
      </c>
      <c r="D13" s="15">
        <v>94</v>
      </c>
    </row>
    <row r="14" ht="24" customHeight="1" spans="1:4">
      <c r="A14" s="71" t="s">
        <v>25</v>
      </c>
      <c r="B14" s="116">
        <v>7276</v>
      </c>
      <c r="C14" s="125" t="s">
        <v>26</v>
      </c>
      <c r="D14" s="13"/>
    </row>
    <row r="15" ht="24" customHeight="1" spans="1:4">
      <c r="A15" s="71" t="s">
        <v>27</v>
      </c>
      <c r="B15" s="116"/>
      <c r="C15" s="125" t="s">
        <v>28</v>
      </c>
      <c r="D15" s="13"/>
    </row>
    <row r="16" ht="24" customHeight="1" spans="1:4">
      <c r="A16" s="71"/>
      <c r="B16" s="116"/>
      <c r="C16" s="125" t="s">
        <v>29</v>
      </c>
      <c r="D16" s="13">
        <v>4306.8622</v>
      </c>
    </row>
    <row r="17" ht="24" customHeight="1" spans="1:4">
      <c r="A17" s="71" t="s">
        <v>30</v>
      </c>
      <c r="B17" s="116">
        <v>115000</v>
      </c>
      <c r="C17" s="126" t="s">
        <v>31</v>
      </c>
      <c r="D17" s="13"/>
    </row>
    <row r="18" ht="28" customHeight="1" spans="1:4">
      <c r="A18" s="127" t="s">
        <v>32</v>
      </c>
      <c r="B18" s="47">
        <v>115000</v>
      </c>
      <c r="C18" s="128" t="s">
        <v>33</v>
      </c>
      <c r="D18" s="13"/>
    </row>
    <row r="19" ht="28" customHeight="1" spans="1:4">
      <c r="A19" s="127" t="s">
        <v>34</v>
      </c>
      <c r="B19" s="116"/>
      <c r="C19" s="128" t="s">
        <v>35</v>
      </c>
      <c r="D19" s="13"/>
    </row>
    <row r="20" ht="28" customHeight="1" spans="1:4">
      <c r="A20" s="71" t="s">
        <v>36</v>
      </c>
      <c r="B20" s="129"/>
      <c r="C20" s="73"/>
      <c r="D20" s="13"/>
    </row>
    <row r="21" s="3" customFormat="1" ht="24" customHeight="1" spans="1:5">
      <c r="A21" s="130"/>
      <c r="B21" s="131"/>
      <c r="C21" s="132" t="s">
        <v>37</v>
      </c>
      <c r="D21" s="133">
        <f>D5+D16</f>
        <v>121643.8622</v>
      </c>
      <c r="E21" s="134"/>
    </row>
    <row r="22" ht="24" customHeight="1" spans="1:4">
      <c r="A22" s="135" t="s">
        <v>38</v>
      </c>
      <c r="B22" s="129">
        <v>867</v>
      </c>
      <c r="C22" s="132" t="s">
        <v>39</v>
      </c>
      <c r="D22" s="133">
        <v>1747.9819</v>
      </c>
    </row>
    <row r="23" s="121" customFormat="1" ht="24" customHeight="1" spans="1:4">
      <c r="A23" s="75" t="s">
        <v>40</v>
      </c>
      <c r="B23" s="136">
        <f>B22+B17+B14+B5</f>
        <v>123392</v>
      </c>
      <c r="C23" s="137" t="s">
        <v>41</v>
      </c>
      <c r="D23" s="138">
        <f>D21+D22</f>
        <v>123391.8441</v>
      </c>
    </row>
    <row r="24" ht="12.75" spans="1:1">
      <c r="A24" s="134" t="s">
        <v>42</v>
      </c>
    </row>
  </sheetData>
  <mergeCells count="1">
    <mergeCell ref="A2:D2"/>
  </mergeCells>
  <pageMargins left="0.554861111111111" right="0.554861111111111" top="0.66875" bottom="0.590277777777778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view="pageBreakPreview" zoomScaleNormal="100" topLeftCell="A10" workbookViewId="0">
      <selection activeCell="E18" sqref="E18"/>
    </sheetView>
  </sheetViews>
  <sheetFormatPr defaultColWidth="9.14285714285714" defaultRowHeight="14.25" outlineLevelCol="5"/>
  <cols>
    <col min="1" max="1" width="30.8571428571429" style="1" customWidth="1"/>
    <col min="2" max="4" width="11.7142857142857" style="2" customWidth="1"/>
    <col min="5" max="5" width="14" style="2" customWidth="1"/>
    <col min="6" max="6" width="9.14285714285714" style="3" hidden="1" customWidth="1"/>
    <col min="7" max="16384" width="9.14285714285714" style="3"/>
  </cols>
  <sheetData>
    <row r="1" s="3" customFormat="1" spans="1:4">
      <c r="A1" s="4" t="s">
        <v>43</v>
      </c>
      <c r="B1" s="4"/>
      <c r="C1" s="5"/>
      <c r="D1" s="5"/>
    </row>
    <row r="2" ht="21" spans="1:5">
      <c r="A2" s="6" t="s">
        <v>44</v>
      </c>
      <c r="B2" s="7"/>
      <c r="C2" s="7"/>
      <c r="D2" s="7"/>
      <c r="E2" s="7"/>
    </row>
    <row r="3" ht="30" customHeight="1" spans="1:5">
      <c r="A3" s="8"/>
      <c r="B3" s="39"/>
      <c r="C3" s="80"/>
      <c r="D3" s="81"/>
      <c r="E3" s="9" t="s">
        <v>6</v>
      </c>
    </row>
    <row r="4" ht="37.9" customHeight="1" spans="1:5">
      <c r="A4" s="112" t="s">
        <v>7</v>
      </c>
      <c r="B4" s="41" t="s">
        <v>45</v>
      </c>
      <c r="C4" s="41" t="s">
        <v>8</v>
      </c>
      <c r="D4" s="41" t="s">
        <v>46</v>
      </c>
      <c r="E4" s="85" t="s">
        <v>47</v>
      </c>
    </row>
    <row r="5" ht="28.15" customHeight="1" spans="1:6">
      <c r="A5" s="113" t="s">
        <v>9</v>
      </c>
      <c r="B5" s="87">
        <v>249</v>
      </c>
      <c r="C5" s="87">
        <v>249</v>
      </c>
      <c r="D5" s="89">
        <f>C5/B5</f>
        <v>1</v>
      </c>
      <c r="E5" s="90">
        <f t="shared" ref="E5:E15" si="0">(C5-F5)/F5</f>
        <v>-0.120141342756184</v>
      </c>
      <c r="F5" s="87">
        <v>283</v>
      </c>
    </row>
    <row r="6" ht="28.15" customHeight="1" spans="1:6">
      <c r="A6" s="46" t="s">
        <v>15</v>
      </c>
      <c r="B6" s="47">
        <v>6</v>
      </c>
      <c r="C6" s="47">
        <v>6</v>
      </c>
      <c r="D6" s="95">
        <f>C6/B6</f>
        <v>1</v>
      </c>
      <c r="E6" s="114">
        <f t="shared" si="0"/>
        <v>-0.142857142857143</v>
      </c>
      <c r="F6" s="3">
        <v>7</v>
      </c>
    </row>
    <row r="7" ht="28.15" customHeight="1" spans="1:6">
      <c r="A7" s="46" t="s">
        <v>17</v>
      </c>
      <c r="B7" s="47">
        <v>243</v>
      </c>
      <c r="C7" s="47">
        <v>243</v>
      </c>
      <c r="D7" s="95">
        <v>1</v>
      </c>
      <c r="E7" s="114">
        <f t="shared" si="0"/>
        <v>-0.119565217391304</v>
      </c>
      <c r="F7" s="3">
        <v>276</v>
      </c>
    </row>
    <row r="8" ht="28.15" customHeight="1" spans="1:6">
      <c r="A8" s="115" t="s">
        <v>25</v>
      </c>
      <c r="B8" s="116">
        <v>137746</v>
      </c>
      <c r="C8" s="116">
        <v>7276</v>
      </c>
      <c r="D8" s="92">
        <v>1</v>
      </c>
      <c r="E8" s="105">
        <f t="shared" si="0"/>
        <v>0.0653001464128843</v>
      </c>
      <c r="F8" s="3">
        <v>6830</v>
      </c>
    </row>
    <row r="9" ht="28.15" customHeight="1" spans="1:6">
      <c r="A9" s="46" t="s">
        <v>11</v>
      </c>
      <c r="B9" s="47">
        <v>1</v>
      </c>
      <c r="C9" s="47">
        <v>1</v>
      </c>
      <c r="D9" s="95">
        <f>B9/C9</f>
        <v>1</v>
      </c>
      <c r="E9" s="114">
        <f t="shared" si="0"/>
        <v>-0.833333333333333</v>
      </c>
      <c r="F9" s="3">
        <v>6</v>
      </c>
    </row>
    <row r="10" ht="28.15" customHeight="1" spans="1:6">
      <c r="A10" s="46" t="s">
        <v>15</v>
      </c>
      <c r="B10" s="47"/>
      <c r="C10" s="47">
        <v>6000</v>
      </c>
      <c r="D10" s="95"/>
      <c r="E10" s="114">
        <f t="shared" si="0"/>
        <v>0.0546669010370891</v>
      </c>
      <c r="F10" s="3">
        <v>5689</v>
      </c>
    </row>
    <row r="11" ht="28.15" customHeight="1" spans="1:6">
      <c r="A11" s="46" t="s">
        <v>48</v>
      </c>
      <c r="B11" s="47">
        <v>65</v>
      </c>
      <c r="C11" s="47">
        <v>65</v>
      </c>
      <c r="D11" s="95">
        <v>1</v>
      </c>
      <c r="E11" s="114">
        <f t="shared" si="0"/>
        <v>-0.6524064171123</v>
      </c>
      <c r="F11" s="3">
        <v>187</v>
      </c>
    </row>
    <row r="12" ht="28.15" customHeight="1" spans="1:6">
      <c r="A12" s="46" t="s">
        <v>49</v>
      </c>
      <c r="B12" s="47">
        <v>17</v>
      </c>
      <c r="C12" s="47">
        <v>17</v>
      </c>
      <c r="D12" s="95">
        <v>1</v>
      </c>
      <c r="E12" s="114">
        <f t="shared" si="0"/>
        <v>0.0625</v>
      </c>
      <c r="F12" s="3">
        <v>16</v>
      </c>
    </row>
    <row r="13" ht="28.15" customHeight="1" spans="1:5">
      <c r="A13" s="46" t="s">
        <v>13</v>
      </c>
      <c r="B13" s="47">
        <v>22</v>
      </c>
      <c r="C13" s="47">
        <v>22</v>
      </c>
      <c r="D13" s="95">
        <v>1</v>
      </c>
      <c r="E13" s="114"/>
    </row>
    <row r="14" ht="28.15" customHeight="1" spans="1:6">
      <c r="A14" s="46" t="s">
        <v>17</v>
      </c>
      <c r="B14" s="47">
        <v>272</v>
      </c>
      <c r="C14" s="47">
        <v>1171</v>
      </c>
      <c r="D14" s="95">
        <f>C14/B14</f>
        <v>4.30514705882353</v>
      </c>
      <c r="E14" s="114">
        <f t="shared" si="0"/>
        <v>0.256437768240343</v>
      </c>
      <c r="F14" s="3">
        <v>932</v>
      </c>
    </row>
    <row r="15" ht="28.15" customHeight="1" spans="1:5">
      <c r="A15" s="46" t="s">
        <v>50</v>
      </c>
      <c r="B15" s="47">
        <v>137369</v>
      </c>
      <c r="C15" s="47"/>
      <c r="D15" s="114"/>
      <c r="E15" s="114"/>
    </row>
    <row r="16" ht="28.15" customHeight="1" spans="1:5">
      <c r="A16" s="115" t="s">
        <v>27</v>
      </c>
      <c r="B16" s="47"/>
      <c r="C16" s="47"/>
      <c r="D16" s="117"/>
      <c r="E16" s="114"/>
    </row>
    <row r="17" ht="28.15" customHeight="1" spans="1:5">
      <c r="A17" s="115" t="s">
        <v>51</v>
      </c>
      <c r="B17" s="47"/>
      <c r="C17" s="47"/>
      <c r="D17" s="117"/>
      <c r="E17" s="114"/>
    </row>
    <row r="18" ht="28.15" customHeight="1" spans="1:6">
      <c r="A18" s="115" t="s">
        <v>52</v>
      </c>
      <c r="B18" s="116">
        <v>115000</v>
      </c>
      <c r="C18" s="116">
        <v>115000</v>
      </c>
      <c r="D18" s="92">
        <v>1</v>
      </c>
      <c r="E18" s="105">
        <f t="shared" ref="E18:E22" si="1">(C18-F18)/F18</f>
        <v>0.111111111111111</v>
      </c>
      <c r="F18" s="3">
        <v>103500</v>
      </c>
    </row>
    <row r="19" ht="28.15" customHeight="1" spans="1:6">
      <c r="A19" s="46" t="s">
        <v>32</v>
      </c>
      <c r="B19" s="47">
        <v>115000</v>
      </c>
      <c r="C19" s="47">
        <v>115000</v>
      </c>
      <c r="D19" s="95">
        <v>1</v>
      </c>
      <c r="E19" s="114"/>
      <c r="F19" s="3">
        <v>103500</v>
      </c>
    </row>
    <row r="20" ht="28.15" customHeight="1" spans="1:5">
      <c r="A20" s="46" t="s">
        <v>34</v>
      </c>
      <c r="B20" s="47"/>
      <c r="C20" s="47"/>
      <c r="D20" s="117"/>
      <c r="E20" s="114"/>
    </row>
    <row r="21" ht="28.15" customHeight="1" spans="1:6">
      <c r="A21" s="118" t="s">
        <v>38</v>
      </c>
      <c r="B21" s="119">
        <v>867</v>
      </c>
      <c r="C21" s="116">
        <v>867</v>
      </c>
      <c r="D21" s="92">
        <v>1</v>
      </c>
      <c r="E21" s="114">
        <f t="shared" si="1"/>
        <v>2.14130434782609</v>
      </c>
      <c r="F21" s="3">
        <v>276</v>
      </c>
    </row>
    <row r="22" ht="28.15" customHeight="1" spans="1:6">
      <c r="A22" s="120" t="s">
        <v>40</v>
      </c>
      <c r="B22" s="53">
        <f>B21+B18+B8+B5</f>
        <v>253862</v>
      </c>
      <c r="C22" s="53">
        <f>C21+C18+C8+C5</f>
        <v>123392</v>
      </c>
      <c r="D22" s="109">
        <v>1</v>
      </c>
      <c r="E22" s="110">
        <f t="shared" si="1"/>
        <v>0.112752392031671</v>
      </c>
      <c r="F22" s="3">
        <v>110889</v>
      </c>
    </row>
    <row r="23" spans="2:5">
      <c r="B23" s="55"/>
      <c r="C23" s="55"/>
      <c r="D23" s="55"/>
      <c r="E23" s="55"/>
    </row>
  </sheetData>
  <mergeCells count="1">
    <mergeCell ref="A2:E2"/>
  </mergeCells>
  <pageMargins left="1.10208333333333" right="0.984027777777778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view="pageBreakPreview" zoomScaleNormal="100" topLeftCell="A19" workbookViewId="0">
      <selection activeCell="F1" sqref="F$1:H$1048576"/>
    </sheetView>
  </sheetViews>
  <sheetFormatPr defaultColWidth="9.14285714285714" defaultRowHeight="14.25" outlineLevelCol="7"/>
  <cols>
    <col min="1" max="1" width="36.7142857142857" style="3" customWidth="1"/>
    <col min="2" max="5" width="11.7142857142857" style="2" customWidth="1"/>
    <col min="6" max="6" width="12.1428571428571" style="3" hidden="1" customWidth="1"/>
    <col min="7" max="7" width="12.8571428571429" style="3" hidden="1" customWidth="1"/>
    <col min="8" max="8" width="9.14285714285714" style="3" hidden="1" customWidth="1"/>
    <col min="9" max="16384" width="9.14285714285714" style="3"/>
  </cols>
  <sheetData>
    <row r="1" s="3" customFormat="1" spans="1:4">
      <c r="A1" s="4" t="s">
        <v>53</v>
      </c>
      <c r="B1" s="4"/>
      <c r="C1" s="5"/>
      <c r="D1" s="5"/>
    </row>
    <row r="2" s="79" customFormat="1" ht="34.9" customHeight="1" spans="1:5">
      <c r="A2" s="57" t="s">
        <v>54</v>
      </c>
      <c r="B2" s="57"/>
      <c r="C2" s="57"/>
      <c r="D2" s="57"/>
      <c r="E2" s="57"/>
    </row>
    <row r="3" ht="13.5" spans="2:5">
      <c r="B3" s="39"/>
      <c r="C3" s="80"/>
      <c r="D3" s="81"/>
      <c r="E3" s="9" t="s">
        <v>6</v>
      </c>
    </row>
    <row r="4" ht="39" customHeight="1" spans="1:5">
      <c r="A4" s="82" t="s">
        <v>7</v>
      </c>
      <c r="B4" s="83" t="s">
        <v>45</v>
      </c>
      <c r="C4" s="83" t="s">
        <v>8</v>
      </c>
      <c r="D4" s="84" t="s">
        <v>55</v>
      </c>
      <c r="E4" s="85" t="s">
        <v>47</v>
      </c>
    </row>
    <row r="5" ht="24" customHeight="1" spans="1:8">
      <c r="A5" s="86" t="s">
        <v>10</v>
      </c>
      <c r="B5" s="87">
        <f>B6+B9+B15+B17+B24+B27</f>
        <v>124732.4214</v>
      </c>
      <c r="C5" s="88">
        <f>C6+C9+C15+C17+C24+C27</f>
        <v>117337</v>
      </c>
      <c r="D5" s="89">
        <f t="shared" ref="D5:D21" si="0">C5/B5</f>
        <v>0.940709710298304</v>
      </c>
      <c r="E5" s="90">
        <f t="shared" ref="E5:E21" si="1">(C5-F5)/F5</f>
        <v>0.0694709018821492</v>
      </c>
      <c r="F5" s="3">
        <v>109715</v>
      </c>
      <c r="G5" s="3">
        <f t="shared" ref="G5:G10" si="2">C5/F5</f>
        <v>1.06947090188215</v>
      </c>
      <c r="H5" s="3">
        <v>1.21778364818967</v>
      </c>
    </row>
    <row r="6" ht="24" customHeight="1" spans="1:6">
      <c r="A6" s="91" t="s">
        <v>56</v>
      </c>
      <c r="B6" s="47">
        <v>6</v>
      </c>
      <c r="C6" s="15">
        <v>5</v>
      </c>
      <c r="D6" s="92">
        <f t="shared" si="0"/>
        <v>0.833333333333333</v>
      </c>
      <c r="E6" s="93">
        <f t="shared" si="1"/>
        <v>4</v>
      </c>
      <c r="F6" s="3">
        <v>1</v>
      </c>
    </row>
    <row r="7" ht="24" customHeight="1" spans="1:6">
      <c r="A7" s="94" t="s">
        <v>57</v>
      </c>
      <c r="B7" s="47">
        <v>6</v>
      </c>
      <c r="C7" s="15">
        <v>5</v>
      </c>
      <c r="D7" s="95">
        <f t="shared" si="0"/>
        <v>0.833333333333333</v>
      </c>
      <c r="E7" s="93">
        <f t="shared" si="1"/>
        <v>4</v>
      </c>
      <c r="F7" s="3">
        <v>1</v>
      </c>
    </row>
    <row r="8" ht="24" customHeight="1" spans="1:6">
      <c r="A8" s="94" t="s">
        <v>58</v>
      </c>
      <c r="B8" s="47">
        <v>6</v>
      </c>
      <c r="C8" s="15">
        <v>5</v>
      </c>
      <c r="D8" s="95">
        <f t="shared" si="0"/>
        <v>0.833333333333333</v>
      </c>
      <c r="E8" s="93">
        <f t="shared" si="1"/>
        <v>4</v>
      </c>
      <c r="F8" s="3">
        <v>1</v>
      </c>
    </row>
    <row r="9" ht="24" customHeight="1" spans="1:8">
      <c r="A9" s="96" t="s">
        <v>59</v>
      </c>
      <c r="B9" s="47">
        <v>224.08</v>
      </c>
      <c r="C9" s="15">
        <v>170</v>
      </c>
      <c r="D9" s="92">
        <f t="shared" si="0"/>
        <v>0.758657622277758</v>
      </c>
      <c r="E9" s="90">
        <f t="shared" si="1"/>
        <v>1.74193548387097</v>
      </c>
      <c r="F9" s="97">
        <v>62</v>
      </c>
      <c r="G9" s="3">
        <f t="shared" si="2"/>
        <v>2.74193548387097</v>
      </c>
      <c r="H9" s="3">
        <v>0.805194805194805</v>
      </c>
    </row>
    <row r="10" ht="24" customHeight="1" spans="1:8">
      <c r="A10" s="94" t="s">
        <v>60</v>
      </c>
      <c r="B10" s="47">
        <v>207.08</v>
      </c>
      <c r="C10" s="15">
        <v>158</v>
      </c>
      <c r="D10" s="95">
        <f t="shared" si="0"/>
        <v>0.762990148734788</v>
      </c>
      <c r="E10" s="93">
        <f t="shared" si="1"/>
        <v>2.22448979591837</v>
      </c>
      <c r="F10" s="97">
        <v>49</v>
      </c>
      <c r="G10" s="3">
        <f t="shared" si="2"/>
        <v>3.22448979591837</v>
      </c>
      <c r="H10" s="3">
        <v>0.636363636363636</v>
      </c>
    </row>
    <row r="11" ht="24" customHeight="1" spans="1:6">
      <c r="A11" s="94" t="s">
        <v>61</v>
      </c>
      <c r="B11" s="47">
        <v>45.18</v>
      </c>
      <c r="C11" s="15">
        <v>38</v>
      </c>
      <c r="D11" s="95">
        <f t="shared" si="0"/>
        <v>0.84108012394865</v>
      </c>
      <c r="E11" s="93">
        <f t="shared" si="1"/>
        <v>0</v>
      </c>
      <c r="F11" s="3">
        <v>38</v>
      </c>
    </row>
    <row r="12" ht="24" customHeight="1" spans="1:6">
      <c r="A12" s="98" t="s">
        <v>62</v>
      </c>
      <c r="B12" s="47">
        <v>161.9</v>
      </c>
      <c r="C12" s="15">
        <v>120</v>
      </c>
      <c r="D12" s="95">
        <f t="shared" si="0"/>
        <v>0.741198270537369</v>
      </c>
      <c r="E12" s="93">
        <f t="shared" si="1"/>
        <v>9.90909090909091</v>
      </c>
      <c r="F12" s="3">
        <v>11</v>
      </c>
    </row>
    <row r="13" ht="24" customHeight="1" spans="1:6">
      <c r="A13" s="94" t="s">
        <v>63</v>
      </c>
      <c r="B13" s="99">
        <v>17</v>
      </c>
      <c r="C13" s="100">
        <v>12</v>
      </c>
      <c r="D13" s="95">
        <f t="shared" si="0"/>
        <v>0.705882352941177</v>
      </c>
      <c r="E13" s="93">
        <f t="shared" si="1"/>
        <v>-0.0769230769230769</v>
      </c>
      <c r="F13" s="3">
        <v>13</v>
      </c>
    </row>
    <row r="14" ht="24" customHeight="1" spans="1:7">
      <c r="A14" s="94" t="s">
        <v>64</v>
      </c>
      <c r="B14" s="99">
        <v>17</v>
      </c>
      <c r="C14" s="100">
        <v>12</v>
      </c>
      <c r="D14" s="95">
        <f t="shared" si="0"/>
        <v>0.705882352941177</v>
      </c>
      <c r="E14" s="93">
        <f t="shared" si="1"/>
        <v>-0.0769230769230769</v>
      </c>
      <c r="F14" s="3">
        <v>13</v>
      </c>
      <c r="G14" s="38"/>
    </row>
    <row r="15" ht="24" customHeight="1" spans="1:6">
      <c r="A15" s="96" t="s">
        <v>65</v>
      </c>
      <c r="B15" s="99">
        <v>22</v>
      </c>
      <c r="C15" s="100"/>
      <c r="D15" s="92">
        <f t="shared" si="0"/>
        <v>0</v>
      </c>
      <c r="E15" s="93">
        <f t="shared" si="1"/>
        <v>-1</v>
      </c>
      <c r="F15" s="3">
        <v>7</v>
      </c>
    </row>
    <row r="16" ht="24" customHeight="1" spans="1:6">
      <c r="A16" s="94" t="s">
        <v>66</v>
      </c>
      <c r="B16" s="99">
        <v>22</v>
      </c>
      <c r="C16" s="100"/>
      <c r="D16" s="95">
        <f t="shared" si="0"/>
        <v>0</v>
      </c>
      <c r="E16" s="93">
        <f t="shared" si="1"/>
        <v>-1</v>
      </c>
      <c r="F16" s="3">
        <v>7</v>
      </c>
    </row>
    <row r="17" ht="24" customHeight="1" spans="1:8">
      <c r="A17" s="96" t="s">
        <v>67</v>
      </c>
      <c r="B17" s="99">
        <v>115729.3414</v>
      </c>
      <c r="C17" s="100">
        <v>114995</v>
      </c>
      <c r="D17" s="92">
        <f t="shared" si="0"/>
        <v>0.993654665350061</v>
      </c>
      <c r="E17" s="90">
        <f t="shared" si="1"/>
        <v>0.106189156951018</v>
      </c>
      <c r="F17" s="3">
        <v>103956</v>
      </c>
      <c r="G17" s="3">
        <f t="shared" ref="G17:G20" si="3">C17/F17</f>
        <v>1.10618915695102</v>
      </c>
      <c r="H17" s="3">
        <v>1.15483741959852</v>
      </c>
    </row>
    <row r="18" ht="24" customHeight="1" spans="1:8">
      <c r="A18" s="94" t="s">
        <v>68</v>
      </c>
      <c r="B18" s="99">
        <v>115000</v>
      </c>
      <c r="C18" s="100">
        <v>114545</v>
      </c>
      <c r="D18" s="95">
        <f t="shared" si="0"/>
        <v>0.99604347826087</v>
      </c>
      <c r="E18" s="93">
        <f t="shared" si="1"/>
        <v>0.106714975845411</v>
      </c>
      <c r="F18" s="3">
        <v>103500</v>
      </c>
      <c r="G18" s="3">
        <f t="shared" si="3"/>
        <v>1.10671497584541</v>
      </c>
      <c r="H18" s="3">
        <v>1.15</v>
      </c>
    </row>
    <row r="19" ht="24" customHeight="1" spans="1:6">
      <c r="A19" s="94" t="s">
        <v>69</v>
      </c>
      <c r="B19" s="99">
        <v>115000</v>
      </c>
      <c r="C19" s="100">
        <v>114545</v>
      </c>
      <c r="D19" s="95">
        <f t="shared" si="0"/>
        <v>0.99604347826087</v>
      </c>
      <c r="E19" s="93">
        <f t="shared" si="1"/>
        <v>0.106714975845411</v>
      </c>
      <c r="F19" s="3">
        <v>103500</v>
      </c>
    </row>
    <row r="20" ht="24" customHeight="1" spans="1:8">
      <c r="A20" s="94" t="s">
        <v>70</v>
      </c>
      <c r="B20" s="99">
        <v>729.3414</v>
      </c>
      <c r="C20" s="100">
        <v>450</v>
      </c>
      <c r="D20" s="95">
        <f t="shared" si="0"/>
        <v>0.616995003985788</v>
      </c>
      <c r="E20" s="93">
        <f t="shared" si="1"/>
        <v>-0.0131578947368421</v>
      </c>
      <c r="F20" s="100">
        <v>456</v>
      </c>
      <c r="G20" s="3">
        <f t="shared" si="3"/>
        <v>0.986842105263158</v>
      </c>
      <c r="H20" s="3">
        <v>26.8235294117647</v>
      </c>
    </row>
    <row r="21" ht="24" customHeight="1" spans="1:6">
      <c r="A21" s="94" t="s">
        <v>71</v>
      </c>
      <c r="B21" s="99">
        <v>701.2414</v>
      </c>
      <c r="C21" s="100">
        <v>320</v>
      </c>
      <c r="D21" s="95">
        <f t="shared" si="0"/>
        <v>0.456333582130205</v>
      </c>
      <c r="E21" s="93">
        <f t="shared" si="1"/>
        <v>-0.282511210762332</v>
      </c>
      <c r="F21" s="100">
        <v>446</v>
      </c>
    </row>
    <row r="22" ht="24" customHeight="1" spans="1:5">
      <c r="A22" s="94" t="s">
        <v>72</v>
      </c>
      <c r="B22" s="99">
        <v>5</v>
      </c>
      <c r="C22" s="100">
        <v>88</v>
      </c>
      <c r="D22" s="95"/>
      <c r="E22" s="93"/>
    </row>
    <row r="23" ht="24" customHeight="1" spans="1:6">
      <c r="A23" s="94" t="s">
        <v>73</v>
      </c>
      <c r="B23" s="99">
        <v>23.1</v>
      </c>
      <c r="C23" s="100">
        <v>42</v>
      </c>
      <c r="D23" s="95">
        <f t="shared" ref="D23:D29" si="4">C23/B23</f>
        <v>1.81818181818182</v>
      </c>
      <c r="E23" s="93">
        <f t="shared" ref="E23:E29" si="5">(C23-F23)/F23</f>
        <v>3.2</v>
      </c>
      <c r="F23" s="100">
        <v>10</v>
      </c>
    </row>
    <row r="24" ht="24" customHeight="1" spans="1:6">
      <c r="A24" s="96" t="s">
        <v>74</v>
      </c>
      <c r="B24" s="99">
        <v>8655</v>
      </c>
      <c r="C24" s="100">
        <v>2073</v>
      </c>
      <c r="D24" s="92">
        <f t="shared" si="4"/>
        <v>0.239514731369151</v>
      </c>
      <c r="E24" s="90">
        <f t="shared" si="5"/>
        <v>-0.630019632339818</v>
      </c>
      <c r="F24" s="100">
        <v>5603</v>
      </c>
    </row>
    <row r="25" ht="24" customHeight="1" spans="1:6">
      <c r="A25" s="94" t="s">
        <v>75</v>
      </c>
      <c r="B25" s="99">
        <v>8655</v>
      </c>
      <c r="C25" s="100">
        <v>2073</v>
      </c>
      <c r="D25" s="95">
        <f t="shared" si="4"/>
        <v>0.239514731369151</v>
      </c>
      <c r="E25" s="93">
        <f t="shared" si="5"/>
        <v>-0.630019632339818</v>
      </c>
      <c r="F25" s="100">
        <v>5603</v>
      </c>
    </row>
    <row r="26" ht="24" customHeight="1" spans="1:6">
      <c r="A26" s="94" t="s">
        <v>76</v>
      </c>
      <c r="B26" s="99">
        <v>8655</v>
      </c>
      <c r="C26" s="100">
        <v>2073</v>
      </c>
      <c r="D26" s="95">
        <f t="shared" si="4"/>
        <v>0.239514731369151</v>
      </c>
      <c r="E26" s="93">
        <f t="shared" si="5"/>
        <v>-0.630019632339818</v>
      </c>
      <c r="F26" s="100">
        <v>5603</v>
      </c>
    </row>
    <row r="27" ht="24" customHeight="1" spans="1:6">
      <c r="A27" s="96" t="s">
        <v>77</v>
      </c>
      <c r="B27" s="99">
        <v>96</v>
      </c>
      <c r="C27" s="100">
        <v>94</v>
      </c>
      <c r="D27" s="92">
        <f t="shared" si="4"/>
        <v>0.979166666666667</v>
      </c>
      <c r="E27" s="90">
        <f t="shared" si="5"/>
        <v>0.0930232558139535</v>
      </c>
      <c r="F27" s="100">
        <v>86</v>
      </c>
    </row>
    <row r="28" ht="24" customHeight="1" spans="1:6">
      <c r="A28" s="98" t="s">
        <v>78</v>
      </c>
      <c r="B28" s="99">
        <v>96</v>
      </c>
      <c r="C28" s="100">
        <v>94</v>
      </c>
      <c r="D28" s="95">
        <f t="shared" si="4"/>
        <v>0.979166666666667</v>
      </c>
      <c r="E28" s="93">
        <f t="shared" si="5"/>
        <v>0.0930232558139535</v>
      </c>
      <c r="F28" s="100">
        <v>86</v>
      </c>
    </row>
    <row r="29" ht="24" customHeight="1" spans="1:6">
      <c r="A29" s="94" t="s">
        <v>79</v>
      </c>
      <c r="B29" s="99">
        <v>96</v>
      </c>
      <c r="C29" s="100">
        <v>94</v>
      </c>
      <c r="D29" s="95">
        <f t="shared" si="4"/>
        <v>0.979166666666667</v>
      </c>
      <c r="E29" s="93">
        <f t="shared" si="5"/>
        <v>0.0930232558139535</v>
      </c>
      <c r="F29" s="100">
        <v>86</v>
      </c>
    </row>
    <row r="30" ht="24" customHeight="1" spans="1:6">
      <c r="A30" s="86" t="s">
        <v>26</v>
      </c>
      <c r="B30" s="99"/>
      <c r="C30" s="100"/>
      <c r="D30" s="89"/>
      <c r="E30" s="101"/>
      <c r="F30" s="100"/>
    </row>
    <row r="31" ht="24" customHeight="1" spans="1:6">
      <c r="A31" s="86" t="s">
        <v>28</v>
      </c>
      <c r="B31" s="99"/>
      <c r="C31" s="100"/>
      <c r="D31" s="92"/>
      <c r="E31" s="101"/>
      <c r="F31" s="100"/>
    </row>
    <row r="32" ht="24" customHeight="1" spans="1:8">
      <c r="A32" s="102" t="s">
        <v>29</v>
      </c>
      <c r="B32" s="103">
        <v>129057</v>
      </c>
      <c r="C32" s="104">
        <v>4306.8622</v>
      </c>
      <c r="D32" s="92">
        <f t="shared" ref="D32:D37" si="6">C32/B32</f>
        <v>0.0333717830106077</v>
      </c>
      <c r="E32" s="90">
        <f>(C32-F32)/F32</f>
        <v>13.0288671009772</v>
      </c>
      <c r="F32" s="104">
        <v>307</v>
      </c>
      <c r="G32" s="3" t="e">
        <f>C32/F33</f>
        <v>#DIV/0!</v>
      </c>
      <c r="H32" s="3">
        <v>0.72105289101395</v>
      </c>
    </row>
    <row r="33" ht="24" customHeight="1" spans="1:6">
      <c r="A33" s="86" t="s">
        <v>31</v>
      </c>
      <c r="B33" s="99"/>
      <c r="C33" s="100"/>
      <c r="D33" s="92"/>
      <c r="E33" s="105"/>
      <c r="F33" s="100"/>
    </row>
    <row r="34" ht="24" customHeight="1" spans="1:6">
      <c r="A34" s="106" t="s">
        <v>33</v>
      </c>
      <c r="B34" s="99"/>
      <c r="C34" s="100"/>
      <c r="D34" s="92"/>
      <c r="E34" s="105"/>
      <c r="F34" s="100"/>
    </row>
    <row r="35" ht="24" customHeight="1" spans="1:6">
      <c r="A35" s="106" t="s">
        <v>35</v>
      </c>
      <c r="B35" s="99"/>
      <c r="C35" s="100"/>
      <c r="D35" s="92"/>
      <c r="E35" s="105"/>
      <c r="F35" s="100"/>
    </row>
    <row r="36" ht="24" customHeight="1" spans="1:8">
      <c r="A36" s="102" t="s">
        <v>80</v>
      </c>
      <c r="B36" s="103">
        <v>73</v>
      </c>
      <c r="C36" s="104">
        <v>1748</v>
      </c>
      <c r="D36" s="92">
        <f t="shared" si="6"/>
        <v>23.9452054794521</v>
      </c>
      <c r="E36" s="90">
        <f>(C36-F36)/F36</f>
        <v>1.0161476355248</v>
      </c>
      <c r="F36" s="104">
        <v>867</v>
      </c>
      <c r="G36" s="3">
        <f>C36/F37</f>
        <v>0.0157635112590068</v>
      </c>
      <c r="H36" s="3">
        <v>3.10869565217391</v>
      </c>
    </row>
    <row r="37" ht="24" customHeight="1" spans="1:8">
      <c r="A37" s="107" t="s">
        <v>41</v>
      </c>
      <c r="B37" s="108">
        <f>B5+B32+B36</f>
        <v>253862.4214</v>
      </c>
      <c r="C37" s="108">
        <f>C5+C32+C36</f>
        <v>123391.8622</v>
      </c>
      <c r="D37" s="109">
        <f t="shared" si="6"/>
        <v>0.486058005432702</v>
      </c>
      <c r="E37" s="110">
        <f>(C37-F37)/F37</f>
        <v>0.112751149347546</v>
      </c>
      <c r="F37" s="111">
        <v>110889</v>
      </c>
      <c r="G37" s="3" t="e">
        <f>C37/#REF!</f>
        <v>#REF!</v>
      </c>
      <c r="H37" s="3">
        <v>1.13143316735498</v>
      </c>
    </row>
  </sheetData>
  <mergeCells count="1">
    <mergeCell ref="A2:E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view="pageBreakPreview" zoomScaleNormal="100" workbookViewId="0">
      <selection activeCell="I29" sqref="I29"/>
    </sheetView>
  </sheetViews>
  <sheetFormatPr defaultColWidth="9.14285714285714" defaultRowHeight="14.25" outlineLevelCol="6"/>
  <cols>
    <col min="1" max="1" width="32.2857142857143" style="56" customWidth="1"/>
    <col min="2" max="2" width="13.8571428571429" style="56" customWidth="1"/>
    <col min="3" max="3" width="32.2857142857143" style="56" customWidth="1"/>
    <col min="4" max="4" width="13.8571428571429" style="56" customWidth="1"/>
    <col min="5" max="16384" width="9.14285714285714" style="3"/>
  </cols>
  <sheetData>
    <row r="1" spans="1:5">
      <c r="A1" s="4" t="s">
        <v>81</v>
      </c>
      <c r="B1" s="4"/>
      <c r="C1" s="4"/>
      <c r="D1" s="5"/>
      <c r="E1" s="5"/>
    </row>
    <row r="2" ht="21" spans="1:4">
      <c r="A2" s="57" t="s">
        <v>82</v>
      </c>
      <c r="B2" s="57"/>
      <c r="C2" s="57"/>
      <c r="D2" s="57"/>
    </row>
    <row r="3" ht="15" spans="1:4">
      <c r="A3" s="58"/>
      <c r="B3" s="58"/>
      <c r="C3" s="58"/>
      <c r="D3" s="9" t="s">
        <v>6</v>
      </c>
    </row>
    <row r="4" ht="24" customHeight="1" spans="1:4">
      <c r="A4" s="59" t="s">
        <v>7</v>
      </c>
      <c r="B4" s="60" t="s">
        <v>83</v>
      </c>
      <c r="C4" s="61" t="s">
        <v>7</v>
      </c>
      <c r="D4" s="59" t="s">
        <v>83</v>
      </c>
    </row>
    <row r="5" ht="24" customHeight="1" spans="1:4">
      <c r="A5" s="62" t="s">
        <v>9</v>
      </c>
      <c r="B5" s="63"/>
      <c r="C5" s="64" t="s">
        <v>10</v>
      </c>
      <c r="D5" s="65">
        <f>D6+D7+D8+D10+D9+D11</f>
        <v>83727.2819</v>
      </c>
    </row>
    <row r="6" ht="24" customHeight="1" spans="1:4">
      <c r="A6" s="66" t="s">
        <v>11</v>
      </c>
      <c r="B6" s="67"/>
      <c r="C6" s="68" t="s">
        <v>84</v>
      </c>
      <c r="D6" s="69">
        <v>4.1</v>
      </c>
    </row>
    <row r="7" ht="24" customHeight="1" spans="1:4">
      <c r="A7" s="66" t="s">
        <v>17</v>
      </c>
      <c r="B7" s="67"/>
      <c r="C7" s="68" t="s">
        <v>16</v>
      </c>
      <c r="D7" s="69">
        <v>22</v>
      </c>
    </row>
    <row r="8" ht="24" customHeight="1" spans="1:4">
      <c r="A8" s="66"/>
      <c r="B8" s="67"/>
      <c r="C8" s="70" t="s">
        <v>18</v>
      </c>
      <c r="D8" s="69">
        <v>136.77</v>
      </c>
    </row>
    <row r="9" ht="24" customHeight="1" spans="1:4">
      <c r="A9" s="66"/>
      <c r="B9" s="67"/>
      <c r="C9" s="70" t="s">
        <v>22</v>
      </c>
      <c r="D9" s="69">
        <f>3219.4119+62000</f>
        <v>65219.4119</v>
      </c>
    </row>
    <row r="10" ht="24" customHeight="1" spans="1:4">
      <c r="A10" s="66"/>
      <c r="B10" s="67"/>
      <c r="C10" s="70" t="s">
        <v>23</v>
      </c>
      <c r="D10" s="69">
        <v>18245</v>
      </c>
    </row>
    <row r="11" ht="24" customHeight="1" spans="1:4">
      <c r="A11" s="66"/>
      <c r="B11" s="67"/>
      <c r="C11" s="70" t="s">
        <v>24</v>
      </c>
      <c r="D11" s="69">
        <v>100</v>
      </c>
    </row>
    <row r="12" ht="24" customHeight="1" spans="1:7">
      <c r="A12" s="71" t="s">
        <v>25</v>
      </c>
      <c r="B12" s="72">
        <f>130262+1240</f>
        <v>131502</v>
      </c>
      <c r="C12" s="73" t="s">
        <v>26</v>
      </c>
      <c r="D12" s="65"/>
      <c r="G12" s="38"/>
    </row>
    <row r="13" ht="24" customHeight="1" spans="1:4">
      <c r="A13" s="71" t="s">
        <v>85</v>
      </c>
      <c r="B13" s="72">
        <v>62000</v>
      </c>
      <c r="C13" s="73" t="s">
        <v>28</v>
      </c>
      <c r="D13" s="65"/>
    </row>
    <row r="14" ht="24" customHeight="1" spans="1:4">
      <c r="A14" s="71" t="s">
        <v>51</v>
      </c>
      <c r="B14" s="74"/>
      <c r="C14" s="73" t="s">
        <v>29</v>
      </c>
      <c r="D14" s="65">
        <v>111523</v>
      </c>
    </row>
    <row r="15" ht="24" customHeight="1" spans="1:4">
      <c r="A15" s="71"/>
      <c r="B15" s="74"/>
      <c r="C15" s="73" t="s">
        <v>86</v>
      </c>
      <c r="D15" s="65"/>
    </row>
    <row r="16" ht="24" customHeight="1" spans="1:4">
      <c r="A16" s="3"/>
      <c r="B16" s="74"/>
      <c r="C16" s="73" t="s">
        <v>87</v>
      </c>
      <c r="D16" s="65"/>
    </row>
    <row r="17" ht="24" customHeight="1" spans="1:4">
      <c r="A17" s="71" t="s">
        <v>88</v>
      </c>
      <c r="B17" s="72">
        <v>1748</v>
      </c>
      <c r="C17" s="73" t="s">
        <v>89</v>
      </c>
      <c r="D17" s="65"/>
    </row>
    <row r="18" ht="24" customHeight="1" spans="1:4">
      <c r="A18" s="75" t="s">
        <v>40</v>
      </c>
      <c r="B18" s="76">
        <f>B17+B12+B5+B13</f>
        <v>195250</v>
      </c>
      <c r="C18" s="77" t="s">
        <v>41</v>
      </c>
      <c r="D18" s="78">
        <f>D17+D14+D5</f>
        <v>195250.2819</v>
      </c>
    </row>
    <row r="19" ht="28.15" customHeight="1"/>
  </sheetData>
  <mergeCells count="1">
    <mergeCell ref="A2:D2"/>
  </mergeCells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view="pageBreakPreview" zoomScaleNormal="100" workbookViewId="0">
      <selection activeCell="A41" sqref="A41"/>
    </sheetView>
  </sheetViews>
  <sheetFormatPr defaultColWidth="9.14285714285714" defaultRowHeight="14.25" outlineLevelCol="6"/>
  <cols>
    <col min="1" max="1" width="49.8571428571429" style="1" customWidth="1"/>
    <col min="2" max="3" width="18.7142857142857" style="2" customWidth="1"/>
    <col min="4" max="16384" width="9.14285714285714" style="3"/>
  </cols>
  <sheetData>
    <row r="1" spans="1:3">
      <c r="A1" s="4" t="s">
        <v>90</v>
      </c>
      <c r="B1" s="4"/>
      <c r="C1" s="5"/>
    </row>
    <row r="2" ht="21" spans="1:3">
      <c r="A2" s="6" t="s">
        <v>91</v>
      </c>
      <c r="B2" s="7"/>
      <c r="C2" s="7"/>
    </row>
    <row r="3" ht="22.15" customHeight="1" spans="1:3">
      <c r="A3" s="8"/>
      <c r="B3" s="39"/>
      <c r="C3" s="9" t="s">
        <v>6</v>
      </c>
    </row>
    <row r="4" ht="27" customHeight="1" spans="1:3">
      <c r="A4" s="40" t="s">
        <v>7</v>
      </c>
      <c r="B4" s="41" t="s">
        <v>92</v>
      </c>
      <c r="C4" s="42" t="s">
        <v>93</v>
      </c>
    </row>
    <row r="5" ht="25.15" customHeight="1" spans="1:3">
      <c r="A5" s="43" t="s">
        <v>94</v>
      </c>
      <c r="B5" s="44"/>
      <c r="C5" s="45"/>
    </row>
    <row r="6" ht="25.15" customHeight="1" spans="1:3">
      <c r="A6" s="46" t="s">
        <v>15</v>
      </c>
      <c r="B6" s="47"/>
      <c r="C6" s="45"/>
    </row>
    <row r="7" ht="25.15" customHeight="1" spans="1:3">
      <c r="A7" s="46" t="s">
        <v>17</v>
      </c>
      <c r="B7" s="47"/>
      <c r="C7" s="45"/>
    </row>
    <row r="8" ht="25.15" customHeight="1" spans="1:3">
      <c r="A8" s="43" t="s">
        <v>25</v>
      </c>
      <c r="B8" s="47">
        <v>248773</v>
      </c>
      <c r="C8" s="45">
        <v>131502</v>
      </c>
    </row>
    <row r="9" ht="25.15" customHeight="1" spans="1:3">
      <c r="A9" s="46" t="s">
        <v>11</v>
      </c>
      <c r="B9" s="47"/>
      <c r="C9" s="45">
        <v>3</v>
      </c>
    </row>
    <row r="10" ht="25.15" customHeight="1" spans="1:3">
      <c r="A10" s="46" t="s">
        <v>48</v>
      </c>
      <c r="B10" s="47"/>
      <c r="C10" s="45">
        <v>66</v>
      </c>
    </row>
    <row r="11" ht="25.15" customHeight="1" spans="1:3">
      <c r="A11" s="46" t="s">
        <v>49</v>
      </c>
      <c r="B11" s="47"/>
      <c r="C11" s="45"/>
    </row>
    <row r="12" ht="25.15" customHeight="1" spans="1:3">
      <c r="A12" s="46" t="s">
        <v>95</v>
      </c>
      <c r="B12" s="47"/>
      <c r="C12" s="45">
        <v>1556</v>
      </c>
    </row>
    <row r="13" ht="25.15" customHeight="1" spans="1:6">
      <c r="A13" s="46" t="s">
        <v>17</v>
      </c>
      <c r="B13" s="47"/>
      <c r="C13" s="45">
        <v>9</v>
      </c>
      <c r="F13" s="3" t="s">
        <v>96</v>
      </c>
    </row>
    <row r="14" ht="25.15" customHeight="1" spans="1:3">
      <c r="A14" s="46" t="s">
        <v>97</v>
      </c>
      <c r="B14" s="47">
        <v>248773</v>
      </c>
      <c r="C14" s="45">
        <f>C8-C9-C10-C12-C13</f>
        <v>129868</v>
      </c>
    </row>
    <row r="15" ht="25.15" customHeight="1" spans="1:7">
      <c r="A15" s="43" t="s">
        <v>27</v>
      </c>
      <c r="B15" s="48"/>
      <c r="C15" s="45"/>
      <c r="G15" s="38"/>
    </row>
    <row r="16" ht="25.15" customHeight="1" spans="1:3">
      <c r="A16" s="43" t="s">
        <v>51</v>
      </c>
      <c r="B16" s="48"/>
      <c r="C16" s="45"/>
    </row>
    <row r="17" ht="25.15" customHeight="1" spans="1:3">
      <c r="A17" s="43" t="s">
        <v>52</v>
      </c>
      <c r="B17" s="48">
        <v>70000</v>
      </c>
      <c r="C17" s="45">
        <v>62000</v>
      </c>
    </row>
    <row r="18" ht="25.15" customHeight="1" spans="1:3">
      <c r="A18" s="49" t="s">
        <v>98</v>
      </c>
      <c r="B18" s="47">
        <v>70000</v>
      </c>
      <c r="C18" s="45">
        <v>62000</v>
      </c>
    </row>
    <row r="19" ht="25.15" customHeight="1" spans="1:3">
      <c r="A19" s="49" t="s">
        <v>99</v>
      </c>
      <c r="B19" s="47">
        <v>70000</v>
      </c>
      <c r="C19" s="45">
        <v>62000</v>
      </c>
    </row>
    <row r="20" ht="25.15" customHeight="1" spans="1:3">
      <c r="A20" s="49" t="s">
        <v>100</v>
      </c>
      <c r="B20" s="47"/>
      <c r="C20" s="45"/>
    </row>
    <row r="21" ht="25.15" customHeight="1" spans="1:3">
      <c r="A21" s="50" t="s">
        <v>101</v>
      </c>
      <c r="B21" s="47"/>
      <c r="C21" s="45"/>
    </row>
    <row r="22" ht="25.15" customHeight="1" spans="1:3">
      <c r="A22" s="50" t="s">
        <v>102</v>
      </c>
      <c r="B22" s="48"/>
      <c r="C22" s="45"/>
    </row>
    <row r="23" ht="25.15" customHeight="1" spans="1:3">
      <c r="A23" s="50" t="s">
        <v>103</v>
      </c>
      <c r="B23" s="48"/>
      <c r="C23" s="45"/>
    </row>
    <row r="24" ht="25.15" customHeight="1" spans="1:3">
      <c r="A24" s="51" t="s">
        <v>104</v>
      </c>
      <c r="B24" s="48">
        <v>70000</v>
      </c>
      <c r="C24" s="45"/>
    </row>
    <row r="25" ht="25.15" customHeight="1" spans="1:3">
      <c r="A25" s="50" t="s">
        <v>105</v>
      </c>
      <c r="B25" s="48"/>
      <c r="C25" s="45"/>
    </row>
    <row r="26" ht="25.15" customHeight="1" spans="1:3">
      <c r="A26" s="43" t="s">
        <v>38</v>
      </c>
      <c r="B26" s="48">
        <v>858</v>
      </c>
      <c r="C26" s="45">
        <v>1748</v>
      </c>
    </row>
    <row r="27" ht="25.15" customHeight="1" spans="1:3">
      <c r="A27" s="52" t="s">
        <v>40</v>
      </c>
      <c r="B27" s="53">
        <v>319631</v>
      </c>
      <c r="C27" s="54">
        <f>C26+C8+C5+C18</f>
        <v>195250</v>
      </c>
    </row>
    <row r="28" ht="25.15" customHeight="1" spans="2:3">
      <c r="B28" s="55"/>
      <c r="C28" s="55"/>
    </row>
  </sheetData>
  <mergeCells count="1">
    <mergeCell ref="A2:C2"/>
  </mergeCells>
  <pageMargins left="0.751388888888889" right="0.751388888888889" top="0.590277777777778" bottom="0.590277777777778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view="pageBreakPreview" zoomScaleNormal="100" topLeftCell="B12" workbookViewId="0">
      <selection activeCell="C35" sqref="C35"/>
    </sheetView>
  </sheetViews>
  <sheetFormatPr defaultColWidth="9.14285714285714" defaultRowHeight="12.75" outlineLevelCol="6"/>
  <cols>
    <col min="1" max="1" width="10.5714285714286" style="3" hidden="1" customWidth="1"/>
    <col min="2" max="2" width="48.7142857142857" style="3" customWidth="1"/>
    <col min="3" max="3" width="37.1428571428571" style="3" customWidth="1"/>
    <col min="4" max="16384" width="9.14285714285714" style="3"/>
  </cols>
  <sheetData>
    <row r="1" ht="22.15" customHeight="1" spans="1:3">
      <c r="A1" s="18" t="s">
        <v>106</v>
      </c>
      <c r="B1" s="18"/>
      <c r="C1" s="18"/>
    </row>
    <row r="2" ht="28.15" customHeight="1" spans="1:3">
      <c r="A2" s="19" t="s">
        <v>107</v>
      </c>
      <c r="B2" s="20"/>
      <c r="C2" s="20"/>
    </row>
    <row r="3" ht="28.15" customHeight="1" spans="1:3">
      <c r="A3" s="20" t="s">
        <v>108</v>
      </c>
      <c r="B3" s="20"/>
      <c r="C3" s="20"/>
    </row>
    <row r="4" ht="21" customHeight="1" spans="1:3">
      <c r="A4" s="21" t="s">
        <v>6</v>
      </c>
      <c r="B4" s="21"/>
      <c r="C4" s="22"/>
    </row>
    <row r="5" ht="28.15" customHeight="1" spans="1:3">
      <c r="A5" s="23" t="s">
        <v>109</v>
      </c>
      <c r="B5" s="24" t="s">
        <v>110</v>
      </c>
      <c r="C5" s="25" t="s">
        <v>83</v>
      </c>
    </row>
    <row r="6" ht="19.9" customHeight="1" spans="1:3">
      <c r="A6" s="26"/>
      <c r="B6" s="27" t="s">
        <v>111</v>
      </c>
      <c r="C6" s="28">
        <v>4.1</v>
      </c>
    </row>
    <row r="7" ht="19.9" customHeight="1" spans="1:3">
      <c r="A7" s="29"/>
      <c r="B7" s="30" t="s">
        <v>112</v>
      </c>
      <c r="C7" s="31">
        <v>4.1</v>
      </c>
    </row>
    <row r="8" ht="19.9" customHeight="1" spans="1:3">
      <c r="A8" s="29"/>
      <c r="B8" s="32" t="s">
        <v>113</v>
      </c>
      <c r="C8" s="31">
        <v>4.1</v>
      </c>
    </row>
    <row r="9" ht="19.9" customHeight="1" spans="1:3">
      <c r="A9" s="29"/>
      <c r="B9" s="33" t="s">
        <v>114</v>
      </c>
      <c r="C9" s="31">
        <v>22</v>
      </c>
    </row>
    <row r="10" ht="19.9" customHeight="1" spans="1:3">
      <c r="A10" s="29"/>
      <c r="B10" s="34" t="s">
        <v>115</v>
      </c>
      <c r="C10" s="31">
        <v>22</v>
      </c>
    </row>
    <row r="11" ht="19.9" customHeight="1" spans="1:3">
      <c r="A11" s="29"/>
      <c r="B11" s="33" t="s">
        <v>116</v>
      </c>
      <c r="C11" s="31">
        <v>136.77</v>
      </c>
    </row>
    <row r="12" ht="19.9" customHeight="1" spans="1:3">
      <c r="A12" s="29"/>
      <c r="B12" s="34" t="s">
        <v>117</v>
      </c>
      <c r="C12" s="31">
        <v>110.48</v>
      </c>
    </row>
    <row r="13" ht="19.9" customHeight="1" spans="1:3">
      <c r="A13" s="29"/>
      <c r="B13" s="32" t="s">
        <v>118</v>
      </c>
      <c r="C13" s="31">
        <v>56.82</v>
      </c>
    </row>
    <row r="14" ht="19.9" customHeight="1" spans="1:3">
      <c r="A14" s="29"/>
      <c r="B14" s="32" t="s">
        <v>119</v>
      </c>
      <c r="C14" s="31">
        <v>53.66</v>
      </c>
    </row>
    <row r="15" ht="19.9" customHeight="1" spans="1:3">
      <c r="A15" s="29"/>
      <c r="B15" s="34" t="s">
        <v>120</v>
      </c>
      <c r="C15" s="31">
        <v>26.29</v>
      </c>
    </row>
    <row r="16" ht="19.9" customHeight="1" spans="1:3">
      <c r="A16" s="29"/>
      <c r="B16" s="32" t="s">
        <v>118</v>
      </c>
      <c r="C16" s="31">
        <v>7.2</v>
      </c>
    </row>
    <row r="17" ht="19.9" customHeight="1" spans="1:3">
      <c r="A17" s="29"/>
      <c r="B17" s="32" t="s">
        <v>119</v>
      </c>
      <c r="C17" s="31">
        <v>19.09</v>
      </c>
    </row>
    <row r="18" ht="19.9" customHeight="1" spans="1:3">
      <c r="A18" s="29"/>
      <c r="B18" s="33" t="s">
        <v>121</v>
      </c>
      <c r="C18" s="31">
        <f>C19+C21+C24</f>
        <v>65219.4119</v>
      </c>
    </row>
    <row r="19" ht="19.9" customHeight="1" spans="1:3">
      <c r="A19" s="29"/>
      <c r="B19" s="34" t="s">
        <v>122</v>
      </c>
      <c r="C19" s="31">
        <f>455+62000</f>
        <v>62455</v>
      </c>
    </row>
    <row r="20" ht="29" customHeight="1" spans="1:3">
      <c r="A20" s="29"/>
      <c r="B20" s="35" t="s">
        <v>123</v>
      </c>
      <c r="C20" s="31">
        <f>455+62000</f>
        <v>62455</v>
      </c>
    </row>
    <row r="21" ht="19.9" customHeight="1" spans="1:3">
      <c r="A21" s="29"/>
      <c r="B21" s="34" t="s">
        <v>124</v>
      </c>
      <c r="C21" s="31">
        <v>1555.75</v>
      </c>
    </row>
    <row r="22" ht="19.9" customHeight="1" spans="1:3">
      <c r="A22" s="29"/>
      <c r="B22" s="35" t="s">
        <v>125</v>
      </c>
      <c r="C22" s="31">
        <v>869</v>
      </c>
    </row>
    <row r="23" ht="19.9" customHeight="1" spans="1:3">
      <c r="A23" s="29"/>
      <c r="B23" s="35" t="s">
        <v>126</v>
      </c>
      <c r="C23" s="31">
        <v>686.75</v>
      </c>
    </row>
    <row r="24" ht="19.9" customHeight="1" spans="1:3">
      <c r="A24" s="29"/>
      <c r="B24" s="34" t="s">
        <v>127</v>
      </c>
      <c r="C24" s="31">
        <v>1208.6619</v>
      </c>
    </row>
    <row r="25" ht="19.9" customHeight="1" spans="1:3">
      <c r="A25" s="29"/>
      <c r="B25" s="35" t="s">
        <v>128</v>
      </c>
      <c r="C25" s="31">
        <v>1118.62</v>
      </c>
    </row>
    <row r="26" ht="19.9" customHeight="1" spans="1:3">
      <c r="A26" s="29"/>
      <c r="B26" s="35" t="s">
        <v>129</v>
      </c>
      <c r="C26" s="31">
        <v>73</v>
      </c>
    </row>
    <row r="27" ht="19.9" customHeight="1" spans="1:3">
      <c r="A27" s="29"/>
      <c r="B27" s="35" t="s">
        <v>130</v>
      </c>
      <c r="C27" s="31">
        <v>17.14</v>
      </c>
    </row>
    <row r="28" ht="19.9" customHeight="1" spans="1:3">
      <c r="A28" s="29"/>
      <c r="B28" s="33" t="s">
        <v>131</v>
      </c>
      <c r="C28" s="31">
        <v>18245</v>
      </c>
    </row>
    <row r="29" ht="19.9" customHeight="1" spans="1:3">
      <c r="A29" s="29"/>
      <c r="B29" s="34" t="s">
        <v>132</v>
      </c>
      <c r="C29" s="31">
        <v>18245</v>
      </c>
    </row>
    <row r="30" ht="19.9" customHeight="1" spans="1:3">
      <c r="A30" s="29"/>
      <c r="B30" s="35" t="s">
        <v>133</v>
      </c>
      <c r="C30" s="31">
        <v>18245</v>
      </c>
    </row>
    <row r="31" ht="19.9" customHeight="1" spans="1:3">
      <c r="A31" s="29"/>
      <c r="B31" s="33" t="s">
        <v>134</v>
      </c>
      <c r="C31" s="31">
        <v>100</v>
      </c>
    </row>
    <row r="32" ht="19.9" customHeight="1" spans="1:3">
      <c r="A32" s="29"/>
      <c r="B32" s="34" t="s">
        <v>135</v>
      </c>
      <c r="C32" s="31">
        <v>100</v>
      </c>
    </row>
    <row r="33" ht="19.9" customHeight="1" spans="1:3">
      <c r="A33" s="29"/>
      <c r="B33" s="35" t="s">
        <v>136</v>
      </c>
      <c r="C33" s="31">
        <v>100</v>
      </c>
    </row>
    <row r="34" ht="19.9" customHeight="1" spans="1:3">
      <c r="A34" s="29"/>
      <c r="B34" s="36" t="s">
        <v>137</v>
      </c>
      <c r="C34" s="37">
        <f>C28+C18+C11+C9+C6+C31</f>
        <v>83727.2819</v>
      </c>
    </row>
    <row r="35" ht="25" customHeight="1" spans="2:2">
      <c r="B35" s="14"/>
    </row>
    <row r="38" spans="7:7">
      <c r="G38" s="38"/>
    </row>
  </sheetData>
  <mergeCells count="4">
    <mergeCell ref="A1:C1"/>
    <mergeCell ref="A2:C2"/>
    <mergeCell ref="A3:C3"/>
    <mergeCell ref="A4:C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view="pageBreakPreview" zoomScaleNormal="100" workbookViewId="0">
      <selection activeCell="A7" sqref="A7"/>
    </sheetView>
  </sheetViews>
  <sheetFormatPr defaultColWidth="9.14285714285714" defaultRowHeight="14.25" outlineLevelCol="1"/>
  <cols>
    <col min="1" max="1" width="53.5904761904762" style="1" customWidth="1"/>
    <col min="2" max="2" width="25.4285714285714" style="2" customWidth="1"/>
    <col min="3" max="16384" width="9.14285714285714" style="3"/>
  </cols>
  <sheetData>
    <row r="1" spans="1:2">
      <c r="A1" s="4" t="s">
        <v>138</v>
      </c>
      <c r="B1" s="5"/>
    </row>
    <row r="2" ht="48" customHeight="1" spans="1:2">
      <c r="A2" s="6" t="s">
        <v>139</v>
      </c>
      <c r="B2" s="7"/>
    </row>
    <row r="3" ht="13.5" spans="1:2">
      <c r="A3" s="8"/>
      <c r="B3" s="9" t="s">
        <v>6</v>
      </c>
    </row>
    <row r="4" ht="27" customHeight="1" spans="1:2">
      <c r="A4" s="10" t="s">
        <v>7</v>
      </c>
      <c r="B4" s="11" t="s">
        <v>83</v>
      </c>
    </row>
    <row r="5" ht="28.15" customHeight="1" spans="1:2">
      <c r="A5" s="12" t="s">
        <v>140</v>
      </c>
      <c r="B5" s="13">
        <f>B6+B9+B11+B13+B15</f>
        <v>83727</v>
      </c>
    </row>
    <row r="6" ht="28.15" customHeight="1" spans="1:2">
      <c r="A6" s="14" t="s">
        <v>141</v>
      </c>
      <c r="B6" s="15">
        <f>B7+B8</f>
        <v>2917</v>
      </c>
    </row>
    <row r="7" ht="28.15" customHeight="1" spans="1:2">
      <c r="A7" s="14" t="s">
        <v>142</v>
      </c>
      <c r="B7" s="15">
        <v>22</v>
      </c>
    </row>
    <row r="8" ht="28.15" customHeight="1" spans="1:2">
      <c r="A8" s="14" t="s">
        <v>143</v>
      </c>
      <c r="B8" s="15">
        <f>1188+1634+73</f>
        <v>2895</v>
      </c>
    </row>
    <row r="9" ht="28.15" customHeight="1" spans="1:2">
      <c r="A9" s="14" t="s">
        <v>144</v>
      </c>
      <c r="B9" s="15">
        <f>5+62000</f>
        <v>62005</v>
      </c>
    </row>
    <row r="10" ht="28.15" customHeight="1" spans="1:2">
      <c r="A10" s="14" t="s">
        <v>145</v>
      </c>
      <c r="B10" s="15">
        <f>5+62000</f>
        <v>62005</v>
      </c>
    </row>
    <row r="11" ht="28.15" customHeight="1" spans="1:2">
      <c r="A11" s="14" t="s">
        <v>146</v>
      </c>
      <c r="B11" s="15">
        <v>455</v>
      </c>
    </row>
    <row r="12" ht="28.15" customHeight="1" spans="1:2">
      <c r="A12" s="14" t="s">
        <v>145</v>
      </c>
      <c r="B12" s="15">
        <v>455</v>
      </c>
    </row>
    <row r="13" ht="28.15" customHeight="1" spans="1:2">
      <c r="A13" s="14" t="s">
        <v>147</v>
      </c>
      <c r="B13" s="15">
        <v>5</v>
      </c>
    </row>
    <row r="14" ht="28.15" customHeight="1" spans="1:2">
      <c r="A14" s="14" t="s">
        <v>148</v>
      </c>
      <c r="B14" s="15">
        <v>5</v>
      </c>
    </row>
    <row r="15" ht="28.15" customHeight="1" spans="1:2">
      <c r="A15" s="14" t="s">
        <v>149</v>
      </c>
      <c r="B15" s="15">
        <v>18345</v>
      </c>
    </row>
    <row r="16" ht="28.15" customHeight="1" spans="1:2">
      <c r="A16" s="14" t="s">
        <v>150</v>
      </c>
      <c r="B16" s="15">
        <v>18245</v>
      </c>
    </row>
    <row r="17" ht="28.15" customHeight="1" spans="1:2">
      <c r="A17" s="16" t="s">
        <v>151</v>
      </c>
      <c r="B17" s="17">
        <v>100</v>
      </c>
    </row>
  </sheetData>
  <mergeCells count="1"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表2-1.汕尾市城区2023年区级政府性基金预算收支总表</vt:lpstr>
      <vt:lpstr>表2-2.汕尾市城区2023年区级政府性基金预算收入执行情况表</vt:lpstr>
      <vt:lpstr>表2-3.汕尾市城区2023年区级政府性基金预算支出执行情况表</vt:lpstr>
      <vt:lpstr>表2-4.汕尾市城区2024年区级政府性基金预算收支总表</vt:lpstr>
      <vt:lpstr>表2-5.汕尾市城区2024年区级政府性基金预算收入表</vt:lpstr>
      <vt:lpstr>表2-6. 汕尾市城区2024年区本级政府性基金预算支出表</vt:lpstr>
      <vt:lpstr>表2-7.汕尾市城区2024年区本级政府性基金预算支出表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2023-02-03T20:07:00Z</dcterms:created>
  <dcterms:modified xsi:type="dcterms:W3CDTF">2024-02-02T01:34:53Z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59092714B7C04AA1B37A91C2A29AF48C</vt:lpwstr>
  </property>
  <property fmtid="{D5CDD505-2E9C-101B-9397-08002B2CF9AE}" pid="3" name="KSOProductBuildVer">
    <vt:lpwstr>2052-12.1.0.16120</vt:lpwstr>
  </property>
</Properties>
</file>